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75" yWindow="435" windowWidth="14985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M91" i="1" l="1"/>
  <c r="B7" i="5" l="1"/>
  <c r="C7" i="5"/>
  <c r="E61" i="1" l="1"/>
  <c r="N390" i="3" l="1"/>
  <c r="N391" i="3"/>
  <c r="N392" i="3"/>
  <c r="N382" i="3"/>
  <c r="N383" i="3"/>
  <c r="N384" i="3"/>
  <c r="N385" i="3"/>
  <c r="N386" i="3"/>
  <c r="N387" i="3"/>
  <c r="N388" i="3"/>
  <c r="N389" i="3"/>
  <c r="D400" i="3"/>
  <c r="N361" i="3" s="1"/>
  <c r="M317" i="1"/>
  <c r="M319" i="1"/>
  <c r="M321" i="1"/>
  <c r="M303" i="1"/>
  <c r="M304" i="1"/>
  <c r="M305" i="1"/>
  <c r="M306" i="1"/>
  <c r="M307" i="1"/>
  <c r="M308" i="1"/>
  <c r="M309" i="1"/>
  <c r="M310" i="1"/>
  <c r="M311" i="1"/>
  <c r="M312" i="1"/>
  <c r="M293" i="1"/>
  <c r="M295" i="1"/>
  <c r="M246" i="1"/>
  <c r="M248" i="1"/>
  <c r="M223" i="1"/>
  <c r="M225" i="1"/>
  <c r="M226" i="1"/>
  <c r="M227" i="1"/>
  <c r="M211" i="1"/>
  <c r="M213" i="1"/>
  <c r="M214" i="1"/>
  <c r="M199" i="1"/>
  <c r="M200" i="1"/>
  <c r="M201" i="1"/>
  <c r="M202" i="1"/>
  <c r="M178" i="1"/>
  <c r="M180" i="1"/>
  <c r="M167" i="1"/>
  <c r="M152" i="1"/>
  <c r="M154" i="1"/>
  <c r="M129" i="1"/>
  <c r="M131" i="1"/>
  <c r="M133" i="1"/>
  <c r="M118" i="1"/>
  <c r="M119" i="1"/>
  <c r="M120" i="1"/>
  <c r="M105" i="1"/>
  <c r="M107" i="1"/>
  <c r="M84" i="1"/>
  <c r="M86" i="1"/>
  <c r="M68" i="1"/>
  <c r="M71" i="1"/>
  <c r="M73" i="1"/>
  <c r="M58" i="1"/>
  <c r="M59" i="1"/>
  <c r="M60" i="1"/>
  <c r="M61" i="1"/>
  <c r="M64" i="1"/>
  <c r="M38" i="1"/>
  <c r="M39" i="1"/>
  <c r="M40" i="1"/>
  <c r="F41" i="1"/>
  <c r="F43" i="1"/>
  <c r="F29" i="1"/>
  <c r="M25" i="1"/>
  <c r="M26" i="1"/>
  <c r="F319" i="1"/>
  <c r="F321" i="1"/>
  <c r="F322" i="1"/>
  <c r="F324" i="1"/>
  <c r="F305" i="1"/>
  <c r="F306" i="1"/>
  <c r="F307" i="1"/>
  <c r="F308" i="1"/>
  <c r="F309" i="1"/>
  <c r="F310" i="1"/>
  <c r="F311" i="1"/>
  <c r="F312" i="1"/>
  <c r="F293" i="1"/>
  <c r="F295" i="1"/>
  <c r="F270" i="1"/>
  <c r="F272" i="1"/>
  <c r="F274" i="1"/>
  <c r="F258" i="1"/>
  <c r="F259" i="1"/>
  <c r="F261" i="1"/>
  <c r="F262" i="1"/>
  <c r="F265" i="1"/>
  <c r="F246" i="1"/>
  <c r="F248" i="1"/>
  <c r="F223" i="1"/>
  <c r="F225" i="1"/>
  <c r="F226" i="1"/>
  <c r="F227" i="1"/>
  <c r="F228" i="1"/>
  <c r="F217" i="1"/>
  <c r="F201" i="1"/>
  <c r="F202" i="1"/>
  <c r="F204" i="1"/>
  <c r="F178" i="1"/>
  <c r="F180" i="1"/>
  <c r="F166" i="1"/>
  <c r="F167" i="1"/>
  <c r="F168" i="1"/>
  <c r="F171" i="1"/>
  <c r="F151" i="1"/>
  <c r="F152" i="1"/>
  <c r="F154" i="1"/>
  <c r="F155" i="1"/>
  <c r="F158" i="1"/>
  <c r="F133" i="1"/>
  <c r="F134" i="1"/>
  <c r="F137" i="1"/>
  <c r="F115" i="1"/>
  <c r="F116" i="1"/>
  <c r="F118" i="1"/>
  <c r="F119" i="1"/>
  <c r="F120" i="1"/>
  <c r="F121" i="1"/>
  <c r="F123" i="1"/>
  <c r="F124" i="1"/>
  <c r="F105" i="1"/>
  <c r="F107" i="1"/>
  <c r="F85" i="1"/>
  <c r="F86" i="1"/>
  <c r="F87" i="1"/>
  <c r="F90" i="1"/>
  <c r="F70" i="1"/>
  <c r="F71" i="1"/>
  <c r="F73" i="1"/>
  <c r="F57" i="1"/>
  <c r="F58" i="1"/>
  <c r="F38" i="1"/>
  <c r="D393" i="3"/>
  <c r="L394" i="3"/>
  <c r="L554" i="3" s="1"/>
  <c r="L395" i="3"/>
  <c r="L555" i="3" s="1"/>
  <c r="L396" i="3"/>
  <c r="L397" i="3"/>
  <c r="L557" i="3" s="1"/>
  <c r="L398" i="3"/>
  <c r="L558" i="3" s="1"/>
  <c r="L399" i="3"/>
  <c r="L559" i="3" s="1"/>
  <c r="L400" i="3"/>
  <c r="L560" i="3" s="1"/>
  <c r="L401" i="3"/>
  <c r="L561" i="3" s="1"/>
  <c r="L402" i="3"/>
  <c r="L403" i="3"/>
  <c r="L563" i="3" s="1"/>
  <c r="L404" i="3"/>
  <c r="L564" i="3" s="1"/>
  <c r="L405" i="3"/>
  <c r="L565" i="3" s="1"/>
  <c r="J394" i="3"/>
  <c r="J554" i="3" s="1"/>
  <c r="K394" i="3"/>
  <c r="K554" i="3" s="1"/>
  <c r="J395" i="3"/>
  <c r="J555" i="3" s="1"/>
  <c r="K395" i="3"/>
  <c r="K555" i="3" s="1"/>
  <c r="J396" i="3"/>
  <c r="K396" i="3"/>
  <c r="K556" i="3" s="1"/>
  <c r="J397" i="3"/>
  <c r="K397" i="3"/>
  <c r="K557" i="3" s="1"/>
  <c r="J398" i="3"/>
  <c r="K398" i="3"/>
  <c r="K558" i="3" s="1"/>
  <c r="J399" i="3"/>
  <c r="K399" i="3"/>
  <c r="K559" i="3" s="1"/>
  <c r="J400" i="3"/>
  <c r="K400" i="3"/>
  <c r="K560" i="3" s="1"/>
  <c r="J401" i="3"/>
  <c r="K401" i="3"/>
  <c r="K561" i="3" s="1"/>
  <c r="J402" i="3"/>
  <c r="K402" i="3"/>
  <c r="J403" i="3"/>
  <c r="J563" i="3" s="1"/>
  <c r="K403" i="3"/>
  <c r="K563" i="3" s="1"/>
  <c r="J404" i="3"/>
  <c r="K404" i="3"/>
  <c r="K564" i="3" s="1"/>
  <c r="J405" i="3"/>
  <c r="K405" i="3"/>
  <c r="K565" i="3" s="1"/>
  <c r="I405" i="3"/>
  <c r="H405" i="3"/>
  <c r="H565" i="3" s="1"/>
  <c r="G405" i="3"/>
  <c r="I404" i="3"/>
  <c r="I564" i="3" s="1"/>
  <c r="H404" i="3"/>
  <c r="G404" i="3"/>
  <c r="G564" i="3" s="1"/>
  <c r="I403" i="3"/>
  <c r="H403" i="3"/>
  <c r="H563" i="3" s="1"/>
  <c r="G403" i="3"/>
  <c r="I402" i="3"/>
  <c r="I562" i="3" s="1"/>
  <c r="H402" i="3"/>
  <c r="G402" i="3"/>
  <c r="G562" i="3" s="1"/>
  <c r="I401" i="3"/>
  <c r="I561" i="3" s="1"/>
  <c r="H401" i="3"/>
  <c r="H561" i="3" s="1"/>
  <c r="G401" i="3"/>
  <c r="I400" i="3"/>
  <c r="I560" i="3" s="1"/>
  <c r="H400" i="3"/>
  <c r="H560" i="3" s="1"/>
  <c r="G400" i="3"/>
  <c r="G560" i="3" s="1"/>
  <c r="I399" i="3"/>
  <c r="I559" i="3" s="1"/>
  <c r="H399" i="3"/>
  <c r="H559" i="3" s="1"/>
  <c r="G399" i="3"/>
  <c r="G559" i="3" s="1"/>
  <c r="I398" i="3"/>
  <c r="I558" i="3" s="1"/>
  <c r="H398" i="3"/>
  <c r="H558" i="3" s="1"/>
  <c r="G398" i="3"/>
  <c r="G558" i="3" s="1"/>
  <c r="I397" i="3"/>
  <c r="H397" i="3"/>
  <c r="H557" i="3" s="1"/>
  <c r="G397" i="3"/>
  <c r="G557" i="3" s="1"/>
  <c r="I396" i="3"/>
  <c r="I556" i="3" s="1"/>
  <c r="H396" i="3"/>
  <c r="H556" i="3" s="1"/>
  <c r="G396" i="3"/>
  <c r="G556" i="3" s="1"/>
  <c r="I395" i="3"/>
  <c r="I555" i="3" s="1"/>
  <c r="H395" i="3"/>
  <c r="H555" i="3" s="1"/>
  <c r="G395" i="3"/>
  <c r="G555" i="3" s="1"/>
  <c r="I394" i="3"/>
  <c r="I554" i="3" s="1"/>
  <c r="H394" i="3"/>
  <c r="G394" i="3"/>
  <c r="G554" i="3" s="1"/>
  <c r="D394" i="3"/>
  <c r="N368" i="3" s="1"/>
  <c r="E394" i="3"/>
  <c r="E554" i="3" s="1"/>
  <c r="D395" i="3"/>
  <c r="N369" i="3" s="1"/>
  <c r="E395" i="3"/>
  <c r="E555" i="3" s="1"/>
  <c r="D396" i="3"/>
  <c r="N370" i="3" s="1"/>
  <c r="E396" i="3"/>
  <c r="E556" i="3" s="1"/>
  <c r="D397" i="3"/>
  <c r="N332" i="3" s="1"/>
  <c r="E397" i="3"/>
  <c r="E557" i="3" s="1"/>
  <c r="D398" i="3"/>
  <c r="N372" i="3" s="1"/>
  <c r="E398" i="3"/>
  <c r="E558" i="3" s="1"/>
  <c r="D399" i="3"/>
  <c r="N347" i="3" s="1"/>
  <c r="E399" i="3"/>
  <c r="E559" i="3" s="1"/>
  <c r="E400" i="3"/>
  <c r="D401" i="3"/>
  <c r="N362" i="3" s="1"/>
  <c r="E401" i="3"/>
  <c r="E561" i="3" s="1"/>
  <c r="D402" i="3"/>
  <c r="N363" i="3" s="1"/>
  <c r="E402" i="3"/>
  <c r="D403" i="3"/>
  <c r="N377" i="3" s="1"/>
  <c r="E403" i="3"/>
  <c r="D404" i="3"/>
  <c r="N365" i="3" s="1"/>
  <c r="E404" i="3"/>
  <c r="D405" i="3"/>
  <c r="N379" i="3" s="1"/>
  <c r="E405" i="3"/>
  <c r="C396" i="3"/>
  <c r="C556" i="3" s="1"/>
  <c r="C397" i="3"/>
  <c r="C557" i="3" s="1"/>
  <c r="C398" i="3"/>
  <c r="C558" i="3" s="1"/>
  <c r="C399" i="3"/>
  <c r="C559" i="3" s="1"/>
  <c r="C400" i="3"/>
  <c r="C560" i="3" s="1"/>
  <c r="C401" i="3"/>
  <c r="C561" i="3" s="1"/>
  <c r="C402" i="3"/>
  <c r="C562" i="3" s="1"/>
  <c r="C403" i="3"/>
  <c r="C563" i="3" s="1"/>
  <c r="C404" i="3"/>
  <c r="C564" i="3" s="1"/>
  <c r="C405" i="3"/>
  <c r="C565" i="3" s="1"/>
  <c r="C395" i="3"/>
  <c r="C555" i="3" s="1"/>
  <c r="C394" i="3"/>
  <c r="C554" i="3" s="1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C393" i="3"/>
  <c r="L393" i="3"/>
  <c r="M393" i="3"/>
  <c r="E393" i="3"/>
  <c r="D326" i="1"/>
  <c r="D327" i="1"/>
  <c r="N314" i="1" s="1"/>
  <c r="D329" i="1"/>
  <c r="N21" i="1" s="1"/>
  <c r="D330" i="1"/>
  <c r="N116" i="1" s="1"/>
  <c r="D331" i="1"/>
  <c r="N10" i="1" s="1"/>
  <c r="D332" i="1"/>
  <c r="N71" i="1" s="1"/>
  <c r="D333" i="1"/>
  <c r="D334" i="1"/>
  <c r="N39" i="1" s="1"/>
  <c r="D335" i="1"/>
  <c r="N168" i="1" s="1"/>
  <c r="D313" i="1"/>
  <c r="D328" i="1"/>
  <c r="N315" i="1" s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N163" i="3" s="1"/>
  <c r="D519" i="3"/>
  <c r="D567" i="3" s="1"/>
  <c r="D204" i="3"/>
  <c r="N178" i="3" s="1"/>
  <c r="D556" i="3"/>
  <c r="D521" i="3"/>
  <c r="D569" i="3" s="1"/>
  <c r="D205" i="3"/>
  <c r="N140" i="3" s="1"/>
  <c r="D522" i="3"/>
  <c r="D570" i="3" s="1"/>
  <c r="D206" i="3"/>
  <c r="N193" i="3" s="1"/>
  <c r="D523" i="3"/>
  <c r="D571" i="3" s="1"/>
  <c r="D207" i="3"/>
  <c r="N168" i="3" s="1"/>
  <c r="D524" i="3"/>
  <c r="D572" i="3" s="1"/>
  <c r="D208" i="3"/>
  <c r="N169" i="3" s="1"/>
  <c r="D525" i="3"/>
  <c r="D573" i="3" s="1"/>
  <c r="D209" i="3"/>
  <c r="N105" i="3" s="1"/>
  <c r="D526" i="3"/>
  <c r="D574" i="3" s="1"/>
  <c r="D210" i="3"/>
  <c r="N184" i="3" s="1"/>
  <c r="D527" i="3"/>
  <c r="D575" i="3" s="1"/>
  <c r="K202" i="3"/>
  <c r="K541" i="3" s="1"/>
  <c r="K519" i="3"/>
  <c r="K567" i="3" s="1"/>
  <c r="K204" i="3"/>
  <c r="K543" i="3" s="1"/>
  <c r="K521" i="3"/>
  <c r="K569" i="3" s="1"/>
  <c r="K205" i="3"/>
  <c r="K544" i="3" s="1"/>
  <c r="K522" i="3"/>
  <c r="K570" i="3" s="1"/>
  <c r="K206" i="3"/>
  <c r="K545" i="3" s="1"/>
  <c r="K523" i="3"/>
  <c r="K571" i="3" s="1"/>
  <c r="K207" i="3"/>
  <c r="K546" i="3" s="1"/>
  <c r="K524" i="3"/>
  <c r="K572" i="3" s="1"/>
  <c r="K208" i="3"/>
  <c r="K547" i="3" s="1"/>
  <c r="K525" i="3"/>
  <c r="K573" i="3" s="1"/>
  <c r="K209" i="3"/>
  <c r="K548" i="3" s="1"/>
  <c r="K526" i="3"/>
  <c r="K574" i="3" s="1"/>
  <c r="K210" i="3"/>
  <c r="K549" i="3" s="1"/>
  <c r="K527" i="3"/>
  <c r="K575" i="3" s="1"/>
  <c r="L202" i="3"/>
  <c r="L541" i="3" s="1"/>
  <c r="L519" i="3"/>
  <c r="L567" i="3" s="1"/>
  <c r="L204" i="3"/>
  <c r="L543" i="3" s="1"/>
  <c r="L556" i="3"/>
  <c r="L521" i="3"/>
  <c r="L569" i="3" s="1"/>
  <c r="L205" i="3"/>
  <c r="L544" i="3" s="1"/>
  <c r="L522" i="3"/>
  <c r="L570" i="3" s="1"/>
  <c r="L206" i="3"/>
  <c r="L545" i="3" s="1"/>
  <c r="L523" i="3"/>
  <c r="L571" i="3" s="1"/>
  <c r="L207" i="3"/>
  <c r="L546" i="3" s="1"/>
  <c r="L524" i="3"/>
  <c r="L572" i="3" s="1"/>
  <c r="L208" i="3"/>
  <c r="L547" i="3" s="1"/>
  <c r="L525" i="3"/>
  <c r="L573" i="3" s="1"/>
  <c r="L209" i="3"/>
  <c r="L548" i="3" s="1"/>
  <c r="L526" i="3"/>
  <c r="L574" i="3" s="1"/>
  <c r="L210" i="3"/>
  <c r="L549" i="3" s="1"/>
  <c r="L562" i="3"/>
  <c r="L527" i="3"/>
  <c r="L575" i="3" s="1"/>
  <c r="J202" i="3"/>
  <c r="J541" i="3" s="1"/>
  <c r="J519" i="3"/>
  <c r="J567" i="3" s="1"/>
  <c r="J204" i="3"/>
  <c r="J543" i="3" s="1"/>
  <c r="J556" i="3"/>
  <c r="J521" i="3"/>
  <c r="J569" i="3" s="1"/>
  <c r="J205" i="3"/>
  <c r="J544" i="3" s="1"/>
  <c r="J557" i="3"/>
  <c r="J522" i="3"/>
  <c r="J570" i="3" s="1"/>
  <c r="J206" i="3"/>
  <c r="J545" i="3" s="1"/>
  <c r="J558" i="3"/>
  <c r="J523" i="3"/>
  <c r="J571" i="3" s="1"/>
  <c r="J207" i="3"/>
  <c r="J546" i="3" s="1"/>
  <c r="J559" i="3"/>
  <c r="J524" i="3"/>
  <c r="J572" i="3" s="1"/>
  <c r="J208" i="3"/>
  <c r="J547" i="3" s="1"/>
  <c r="J560" i="3"/>
  <c r="J525" i="3"/>
  <c r="J573" i="3" s="1"/>
  <c r="J209" i="3"/>
  <c r="J548" i="3" s="1"/>
  <c r="J561" i="3"/>
  <c r="J526" i="3"/>
  <c r="J574" i="3" s="1"/>
  <c r="J210" i="3"/>
  <c r="J549" i="3" s="1"/>
  <c r="J562" i="3"/>
  <c r="J527" i="3"/>
  <c r="J575" i="3" s="1"/>
  <c r="I202" i="3"/>
  <c r="I541" i="3" s="1"/>
  <c r="I519" i="3"/>
  <c r="I567" i="3" s="1"/>
  <c r="I204" i="3"/>
  <c r="I543" i="3" s="1"/>
  <c r="I521" i="3"/>
  <c r="I569" i="3" s="1"/>
  <c r="I205" i="3"/>
  <c r="I544" i="3" s="1"/>
  <c r="I557" i="3"/>
  <c r="I522" i="3"/>
  <c r="I570" i="3" s="1"/>
  <c r="I206" i="3"/>
  <c r="I545" i="3" s="1"/>
  <c r="I523" i="3"/>
  <c r="I571" i="3" s="1"/>
  <c r="I207" i="3"/>
  <c r="I546" i="3" s="1"/>
  <c r="I524" i="3"/>
  <c r="I572" i="3" s="1"/>
  <c r="I208" i="3"/>
  <c r="I547" i="3" s="1"/>
  <c r="I525" i="3"/>
  <c r="I573" i="3" s="1"/>
  <c r="I209" i="3"/>
  <c r="I548" i="3" s="1"/>
  <c r="I526" i="3"/>
  <c r="I574" i="3" s="1"/>
  <c r="I210" i="3"/>
  <c r="I549" i="3" s="1"/>
  <c r="I527" i="3"/>
  <c r="I575" i="3" s="1"/>
  <c r="H202" i="3"/>
  <c r="H541" i="3" s="1"/>
  <c r="H554" i="3"/>
  <c r="H519" i="3"/>
  <c r="H567" i="3" s="1"/>
  <c r="H204" i="3"/>
  <c r="H543" i="3" s="1"/>
  <c r="H521" i="3"/>
  <c r="H569" i="3" s="1"/>
  <c r="H205" i="3"/>
  <c r="H544" i="3" s="1"/>
  <c r="H522" i="3"/>
  <c r="H570" i="3" s="1"/>
  <c r="H206" i="3"/>
  <c r="H545" i="3" s="1"/>
  <c r="H523" i="3"/>
  <c r="H571" i="3" s="1"/>
  <c r="H207" i="3"/>
  <c r="H546" i="3" s="1"/>
  <c r="H524" i="3"/>
  <c r="H572" i="3" s="1"/>
  <c r="H208" i="3"/>
  <c r="H547" i="3" s="1"/>
  <c r="H525" i="3"/>
  <c r="H573" i="3" s="1"/>
  <c r="H209" i="3"/>
  <c r="H548" i="3" s="1"/>
  <c r="H526" i="3"/>
  <c r="H574" i="3" s="1"/>
  <c r="H210" i="3"/>
  <c r="H549" i="3" s="1"/>
  <c r="H562" i="3"/>
  <c r="H527" i="3"/>
  <c r="H575" i="3" s="1"/>
  <c r="G202" i="3"/>
  <c r="G541" i="3" s="1"/>
  <c r="G519" i="3"/>
  <c r="G567" i="3" s="1"/>
  <c r="G204" i="3"/>
  <c r="G543" i="3" s="1"/>
  <c r="G521" i="3"/>
  <c r="G569" i="3" s="1"/>
  <c r="G205" i="3"/>
  <c r="G544" i="3" s="1"/>
  <c r="G522" i="3"/>
  <c r="G570" i="3" s="1"/>
  <c r="G206" i="3"/>
  <c r="G545" i="3" s="1"/>
  <c r="G523" i="3"/>
  <c r="G571" i="3" s="1"/>
  <c r="G207" i="3"/>
  <c r="G546" i="3" s="1"/>
  <c r="G524" i="3"/>
  <c r="G572" i="3" s="1"/>
  <c r="G208" i="3"/>
  <c r="G547" i="3" s="1"/>
  <c r="G525" i="3"/>
  <c r="G573" i="3" s="1"/>
  <c r="G209" i="3"/>
  <c r="G548" i="3" s="1"/>
  <c r="G561" i="3"/>
  <c r="G526" i="3"/>
  <c r="G574" i="3" s="1"/>
  <c r="G210" i="3"/>
  <c r="G549" i="3" s="1"/>
  <c r="G527" i="3"/>
  <c r="G575" i="3" s="1"/>
  <c r="E202" i="3"/>
  <c r="E541" i="3" s="1"/>
  <c r="E519" i="3"/>
  <c r="E567" i="3" s="1"/>
  <c r="E204" i="3"/>
  <c r="E543" i="3" s="1"/>
  <c r="E521" i="3"/>
  <c r="E569" i="3" s="1"/>
  <c r="E205" i="3"/>
  <c r="E544" i="3" s="1"/>
  <c r="E522" i="3"/>
  <c r="E570" i="3" s="1"/>
  <c r="E206" i="3"/>
  <c r="E545" i="3" s="1"/>
  <c r="E523" i="3"/>
  <c r="E571" i="3" s="1"/>
  <c r="E207" i="3"/>
  <c r="E546" i="3" s="1"/>
  <c r="E524" i="3"/>
  <c r="E572" i="3" s="1"/>
  <c r="E208" i="3"/>
  <c r="E547" i="3" s="1"/>
  <c r="E560" i="3"/>
  <c r="E525" i="3"/>
  <c r="E573" i="3" s="1"/>
  <c r="E209" i="3"/>
  <c r="E548" i="3" s="1"/>
  <c r="E526" i="3"/>
  <c r="E574" i="3" s="1"/>
  <c r="E210" i="3"/>
  <c r="E549" i="3" s="1"/>
  <c r="E527" i="3"/>
  <c r="E575" i="3" s="1"/>
  <c r="C202" i="3"/>
  <c r="C541" i="3" s="1"/>
  <c r="C519" i="3"/>
  <c r="C567" i="3" s="1"/>
  <c r="C204" i="3"/>
  <c r="C543" i="3" s="1"/>
  <c r="C521" i="3"/>
  <c r="C569" i="3" s="1"/>
  <c r="C205" i="3"/>
  <c r="C544" i="3" s="1"/>
  <c r="C522" i="3"/>
  <c r="C570" i="3" s="1"/>
  <c r="C206" i="3"/>
  <c r="C545" i="3" s="1"/>
  <c r="C523" i="3"/>
  <c r="C571" i="3" s="1"/>
  <c r="C207" i="3"/>
  <c r="C546" i="3" s="1"/>
  <c r="C524" i="3"/>
  <c r="C572" i="3" s="1"/>
  <c r="C208" i="3"/>
  <c r="C547" i="3" s="1"/>
  <c r="C525" i="3"/>
  <c r="C573" i="3" s="1"/>
  <c r="C209" i="3"/>
  <c r="C548" i="3" s="1"/>
  <c r="C526" i="3"/>
  <c r="C574" i="3" s="1"/>
  <c r="C210" i="3"/>
  <c r="C549" i="3" s="1"/>
  <c r="C527" i="3"/>
  <c r="C575" i="3" s="1"/>
  <c r="D213" i="3"/>
  <c r="N200" i="3" s="1"/>
  <c r="D530" i="3"/>
  <c r="D578" i="3" s="1"/>
  <c r="K213" i="3"/>
  <c r="K552" i="3" s="1"/>
  <c r="K530" i="3"/>
  <c r="K578" i="3" s="1"/>
  <c r="L213" i="3"/>
  <c r="L552" i="3" s="1"/>
  <c r="L530" i="3"/>
  <c r="L578" i="3" s="1"/>
  <c r="J213" i="3"/>
  <c r="J552" i="3" s="1"/>
  <c r="J565" i="3"/>
  <c r="J530" i="3"/>
  <c r="J578" i="3" s="1"/>
  <c r="I213" i="3"/>
  <c r="I552" i="3" s="1"/>
  <c r="I565" i="3"/>
  <c r="I530" i="3"/>
  <c r="I578" i="3" s="1"/>
  <c r="H213" i="3"/>
  <c r="H552" i="3" s="1"/>
  <c r="H530" i="3"/>
  <c r="H578" i="3" s="1"/>
  <c r="G213" i="3"/>
  <c r="G552" i="3" s="1"/>
  <c r="G565" i="3"/>
  <c r="G530" i="3"/>
  <c r="G578" i="3" s="1"/>
  <c r="E213" i="3"/>
  <c r="E552" i="3" s="1"/>
  <c r="E565" i="3"/>
  <c r="E530" i="3"/>
  <c r="E578" i="3" s="1"/>
  <c r="C213" i="3"/>
  <c r="C552" i="3" s="1"/>
  <c r="C530" i="3"/>
  <c r="C578" i="3" s="1"/>
  <c r="D212" i="3"/>
  <c r="N186" i="3" s="1"/>
  <c r="D529" i="3"/>
  <c r="D577" i="3" s="1"/>
  <c r="K212" i="3"/>
  <c r="K551" i="3" s="1"/>
  <c r="K529" i="3"/>
  <c r="K577" i="3" s="1"/>
  <c r="L212" i="3"/>
  <c r="L551" i="3" s="1"/>
  <c r="L529" i="3"/>
  <c r="L577" i="3" s="1"/>
  <c r="J212" i="3"/>
  <c r="J551" i="3" s="1"/>
  <c r="J564" i="3"/>
  <c r="J529" i="3"/>
  <c r="J577" i="3" s="1"/>
  <c r="I212" i="3"/>
  <c r="I551" i="3" s="1"/>
  <c r="I529" i="3"/>
  <c r="I577" i="3" s="1"/>
  <c r="H212" i="3"/>
  <c r="H551" i="3" s="1"/>
  <c r="H564" i="3"/>
  <c r="H529" i="3"/>
  <c r="H577" i="3" s="1"/>
  <c r="G212" i="3"/>
  <c r="G551" i="3" s="1"/>
  <c r="G529" i="3"/>
  <c r="G577" i="3" s="1"/>
  <c r="E212" i="3"/>
  <c r="E551" i="3" s="1"/>
  <c r="E529" i="3"/>
  <c r="E577" i="3" s="1"/>
  <c r="C212" i="3"/>
  <c r="C551" i="3" s="1"/>
  <c r="C529" i="3"/>
  <c r="C577" i="3" s="1"/>
  <c r="D211" i="3"/>
  <c r="N198" i="3" s="1"/>
  <c r="D528" i="3"/>
  <c r="D576" i="3" s="1"/>
  <c r="K211" i="3"/>
  <c r="K550" i="3" s="1"/>
  <c r="K528" i="3"/>
  <c r="K576" i="3" s="1"/>
  <c r="L211" i="3"/>
  <c r="L550" i="3" s="1"/>
  <c r="L528" i="3"/>
  <c r="L576" i="3" s="1"/>
  <c r="J211" i="3"/>
  <c r="J550" i="3" s="1"/>
  <c r="J528" i="3"/>
  <c r="J576" i="3" s="1"/>
  <c r="I211" i="3"/>
  <c r="I550" i="3" s="1"/>
  <c r="I563" i="3"/>
  <c r="I528" i="3"/>
  <c r="I576" i="3" s="1"/>
  <c r="H211" i="3"/>
  <c r="H550" i="3" s="1"/>
  <c r="H528" i="3"/>
  <c r="H576" i="3" s="1"/>
  <c r="G211" i="3"/>
  <c r="G550" i="3" s="1"/>
  <c r="G563" i="3"/>
  <c r="G528" i="3"/>
  <c r="G576" i="3" s="1"/>
  <c r="E211" i="3"/>
  <c r="E550" i="3" s="1"/>
  <c r="E528" i="3"/>
  <c r="E576" i="3" s="1"/>
  <c r="C211" i="3"/>
  <c r="C550" i="3" s="1"/>
  <c r="C528" i="3"/>
  <c r="C576" i="3" s="1"/>
  <c r="D203" i="3"/>
  <c r="N34" i="3" s="1"/>
  <c r="D520" i="3"/>
  <c r="D568" i="3" s="1"/>
  <c r="K203" i="3"/>
  <c r="K542" i="3" s="1"/>
  <c r="K520" i="3"/>
  <c r="K568" i="3" s="1"/>
  <c r="L203" i="3"/>
  <c r="L542" i="3" s="1"/>
  <c r="L520" i="3"/>
  <c r="L568" i="3" s="1"/>
  <c r="J203" i="3"/>
  <c r="J542" i="3" s="1"/>
  <c r="J520" i="3"/>
  <c r="J568" i="3" s="1"/>
  <c r="I203" i="3"/>
  <c r="I542" i="3" s="1"/>
  <c r="I520" i="3"/>
  <c r="I568" i="3" s="1"/>
  <c r="H203" i="3"/>
  <c r="H542" i="3" s="1"/>
  <c r="H520" i="3"/>
  <c r="H568" i="3" s="1"/>
  <c r="G203" i="3"/>
  <c r="G542" i="3" s="1"/>
  <c r="G520" i="3"/>
  <c r="G568" i="3" s="1"/>
  <c r="E203" i="3"/>
  <c r="E542" i="3" s="1"/>
  <c r="E520" i="3"/>
  <c r="E568" i="3" s="1"/>
  <c r="C203" i="3"/>
  <c r="C542" i="3" s="1"/>
  <c r="C520" i="3"/>
  <c r="C568" i="3" s="1"/>
  <c r="A537" i="3"/>
  <c r="M530" i="3"/>
  <c r="D518" i="3"/>
  <c r="K518" i="3"/>
  <c r="L518" i="3"/>
  <c r="M518" i="3" s="1"/>
  <c r="J518" i="3"/>
  <c r="I518" i="3"/>
  <c r="H518" i="3"/>
  <c r="G518" i="3"/>
  <c r="E518" i="3"/>
  <c r="C518" i="3"/>
  <c r="M513" i="3"/>
  <c r="F513" i="3"/>
  <c r="M512" i="3"/>
  <c r="M511" i="3"/>
  <c r="F511" i="3"/>
  <c r="F509" i="3"/>
  <c r="M507" i="3"/>
  <c r="F507" i="3"/>
  <c r="M506" i="3"/>
  <c r="F506" i="3"/>
  <c r="D505" i="3"/>
  <c r="K505" i="3"/>
  <c r="M505" i="3" s="1"/>
  <c r="L505" i="3"/>
  <c r="J505" i="3"/>
  <c r="I505" i="3"/>
  <c r="H505" i="3"/>
  <c r="G505" i="3"/>
  <c r="E505" i="3"/>
  <c r="C505" i="3"/>
  <c r="F500" i="3"/>
  <c r="F498" i="3"/>
  <c r="F496" i="3"/>
  <c r="F495" i="3"/>
  <c r="M494" i="3"/>
  <c r="F494" i="3"/>
  <c r="M493" i="3"/>
  <c r="F493" i="3"/>
  <c r="D492" i="3"/>
  <c r="K492" i="3"/>
  <c r="M492" i="3" s="1"/>
  <c r="L492" i="3"/>
  <c r="J492" i="3"/>
  <c r="I492" i="3"/>
  <c r="H492" i="3"/>
  <c r="G492" i="3"/>
  <c r="E492" i="3"/>
  <c r="F492" i="3"/>
  <c r="C492" i="3"/>
  <c r="F490" i="3"/>
  <c r="F488" i="3"/>
  <c r="M487" i="3"/>
  <c r="F487" i="3"/>
  <c r="M485" i="3"/>
  <c r="F485" i="3"/>
  <c r="N484" i="3"/>
  <c r="M484" i="3"/>
  <c r="F484" i="3"/>
  <c r="M483" i="3"/>
  <c r="F483" i="3"/>
  <c r="F482" i="3"/>
  <c r="M481" i="3"/>
  <c r="F481" i="3"/>
  <c r="M480" i="3"/>
  <c r="F480" i="3"/>
  <c r="D479" i="3"/>
  <c r="F479" i="3" s="1"/>
  <c r="K479" i="3"/>
  <c r="L479" i="3"/>
  <c r="M479" i="3" s="1"/>
  <c r="J479" i="3"/>
  <c r="I479" i="3"/>
  <c r="H479" i="3"/>
  <c r="G479" i="3"/>
  <c r="E479" i="3"/>
  <c r="C479" i="3"/>
  <c r="M475" i="3"/>
  <c r="M474" i="3"/>
  <c r="F474" i="3"/>
  <c r="F472" i="3"/>
  <c r="M470" i="3"/>
  <c r="F470" i="3"/>
  <c r="M468" i="3"/>
  <c r="F468" i="3"/>
  <c r="M467" i="3"/>
  <c r="F467" i="3"/>
  <c r="D466" i="3"/>
  <c r="K466" i="3"/>
  <c r="L466" i="3"/>
  <c r="J466" i="3"/>
  <c r="I466" i="3"/>
  <c r="H466" i="3"/>
  <c r="G466" i="3"/>
  <c r="E466" i="3"/>
  <c r="F466" i="3" s="1"/>
  <c r="C466" i="3"/>
  <c r="M465" i="3"/>
  <c r="F463" i="3"/>
  <c r="M462" i="3"/>
  <c r="F462" i="3"/>
  <c r="M461" i="3"/>
  <c r="F461" i="3"/>
  <c r="M460" i="3"/>
  <c r="F460" i="3"/>
  <c r="N459" i="3"/>
  <c r="M459" i="3"/>
  <c r="F459" i="3"/>
  <c r="M457" i="3"/>
  <c r="F457" i="3"/>
  <c r="F456" i="3"/>
  <c r="M455" i="3"/>
  <c r="F455" i="3"/>
  <c r="M454" i="3"/>
  <c r="F454" i="3"/>
  <c r="D453" i="3"/>
  <c r="F453" i="3" s="1"/>
  <c r="K453" i="3"/>
  <c r="L453" i="3"/>
  <c r="M453" i="3" s="1"/>
  <c r="J453" i="3"/>
  <c r="I453" i="3"/>
  <c r="H453" i="3"/>
  <c r="G453" i="3"/>
  <c r="E453" i="3"/>
  <c r="C453" i="3"/>
  <c r="M448" i="3"/>
  <c r="F448" i="3"/>
  <c r="F446" i="3"/>
  <c r="M444" i="3"/>
  <c r="F444" i="3"/>
  <c r="M443" i="3"/>
  <c r="F443" i="3"/>
  <c r="M442" i="3"/>
  <c r="F442" i="3"/>
  <c r="M441" i="3"/>
  <c r="F441" i="3"/>
  <c r="D440" i="3"/>
  <c r="K440" i="3"/>
  <c r="L440" i="3"/>
  <c r="M440" i="3" s="1"/>
  <c r="J440" i="3"/>
  <c r="I440" i="3"/>
  <c r="H440" i="3"/>
  <c r="G440" i="3"/>
  <c r="E440" i="3"/>
  <c r="C440" i="3"/>
  <c r="N435" i="3"/>
  <c r="M435" i="3"/>
  <c r="F435" i="3"/>
  <c r="F434" i="3"/>
  <c r="M433" i="3"/>
  <c r="F433" i="3"/>
  <c r="F431" i="3"/>
  <c r="M430" i="3"/>
  <c r="F430" i="3"/>
  <c r="M429" i="3"/>
  <c r="F429" i="3"/>
  <c r="N428" i="3"/>
  <c r="M428" i="3"/>
  <c r="F428" i="3"/>
  <c r="D427" i="3"/>
  <c r="K427" i="3"/>
  <c r="L427" i="3"/>
  <c r="J427" i="3"/>
  <c r="I427" i="3"/>
  <c r="H427" i="3"/>
  <c r="G427" i="3"/>
  <c r="E427" i="3"/>
  <c r="F427" i="3" s="1"/>
  <c r="C427" i="3"/>
  <c r="F425" i="3"/>
  <c r="F423" i="3"/>
  <c r="M422" i="3"/>
  <c r="F422" i="3"/>
  <c r="M421" i="3"/>
  <c r="F421" i="3"/>
  <c r="M420" i="3"/>
  <c r="F420" i="3"/>
  <c r="M419" i="3"/>
  <c r="F419" i="3"/>
  <c r="M418" i="3"/>
  <c r="F418" i="3"/>
  <c r="M417" i="3"/>
  <c r="F417" i="3"/>
  <c r="M416" i="3"/>
  <c r="F416" i="3"/>
  <c r="M415" i="3"/>
  <c r="F415" i="3"/>
  <c r="A411" i="3"/>
  <c r="D380" i="3"/>
  <c r="K380" i="3"/>
  <c r="L380" i="3"/>
  <c r="M380" i="3"/>
  <c r="J380" i="3"/>
  <c r="I380" i="3"/>
  <c r="H380" i="3"/>
  <c r="G380" i="3"/>
  <c r="E380" i="3"/>
  <c r="F380" i="3"/>
  <c r="C380" i="3"/>
  <c r="M374" i="3"/>
  <c r="F374" i="3"/>
  <c r="D367" i="3"/>
  <c r="K367" i="3"/>
  <c r="L367" i="3"/>
  <c r="M367" i="3" s="1"/>
  <c r="J367" i="3"/>
  <c r="I367" i="3"/>
  <c r="H367" i="3"/>
  <c r="G367" i="3"/>
  <c r="E367" i="3"/>
  <c r="F367" i="3"/>
  <c r="C367" i="3"/>
  <c r="M363" i="3"/>
  <c r="F363" i="3"/>
  <c r="M362" i="3"/>
  <c r="F362" i="3"/>
  <c r="M361" i="3"/>
  <c r="F361" i="3"/>
  <c r="M360" i="3"/>
  <c r="F360" i="3"/>
  <c r="N358" i="3"/>
  <c r="F358" i="3"/>
  <c r="N357" i="3"/>
  <c r="F357" i="3"/>
  <c r="N356" i="3"/>
  <c r="M356" i="3"/>
  <c r="F356" i="3"/>
  <c r="M355" i="3"/>
  <c r="F355" i="3"/>
  <c r="D354" i="3"/>
  <c r="K354" i="3"/>
  <c r="L354" i="3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N342" i="3"/>
  <c r="M342" i="3"/>
  <c r="F342" i="3"/>
  <c r="D341" i="3"/>
  <c r="K341" i="3"/>
  <c r="L341" i="3"/>
  <c r="J341" i="3"/>
  <c r="I341" i="3"/>
  <c r="H341" i="3"/>
  <c r="G341" i="3"/>
  <c r="E341" i="3"/>
  <c r="F341" i="3" s="1"/>
  <c r="C341" i="3"/>
  <c r="M336" i="3"/>
  <c r="F336" i="3"/>
  <c r="M334" i="3"/>
  <c r="F334" i="3"/>
  <c r="M330" i="3"/>
  <c r="F330" i="3"/>
  <c r="M329" i="3"/>
  <c r="F329" i="3"/>
  <c r="D328" i="3"/>
  <c r="K328" i="3"/>
  <c r="L328" i="3"/>
  <c r="J328" i="3"/>
  <c r="I328" i="3"/>
  <c r="H328" i="3"/>
  <c r="G328" i="3"/>
  <c r="E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M315" i="3" s="1"/>
  <c r="J315" i="3"/>
  <c r="I315" i="3"/>
  <c r="H315" i="3"/>
  <c r="G315" i="3"/>
  <c r="E315" i="3"/>
  <c r="C315" i="3"/>
  <c r="F310" i="3"/>
  <c r="M304" i="3"/>
  <c r="F304" i="3"/>
  <c r="M303" i="3"/>
  <c r="F303" i="3"/>
  <c r="D302" i="3"/>
  <c r="F302" i="3" s="1"/>
  <c r="K302" i="3"/>
  <c r="L302" i="3"/>
  <c r="M302" i="3" s="1"/>
  <c r="J302" i="3"/>
  <c r="I302" i="3"/>
  <c r="H302" i="3"/>
  <c r="G302" i="3"/>
  <c r="E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D289" i="3"/>
  <c r="K289" i="3"/>
  <c r="L289" i="3"/>
  <c r="M289" i="3" s="1"/>
  <c r="J289" i="3"/>
  <c r="I289" i="3"/>
  <c r="H289" i="3"/>
  <c r="G289" i="3"/>
  <c r="E289" i="3"/>
  <c r="C289" i="3"/>
  <c r="M284" i="3"/>
  <c r="F284" i="3"/>
  <c r="F282" i="3"/>
  <c r="M278" i="3"/>
  <c r="F278" i="3"/>
  <c r="M277" i="3"/>
  <c r="F277" i="3"/>
  <c r="D276" i="3"/>
  <c r="K276" i="3"/>
  <c r="L276" i="3"/>
  <c r="J276" i="3"/>
  <c r="I276" i="3"/>
  <c r="H276" i="3"/>
  <c r="G276" i="3"/>
  <c r="E276" i="3"/>
  <c r="C276" i="3"/>
  <c r="M271" i="3"/>
  <c r="F271" i="3"/>
  <c r="M270" i="3"/>
  <c r="F270" i="3"/>
  <c r="M269" i="3"/>
  <c r="F269" i="3"/>
  <c r="F267" i="3"/>
  <c r="F266" i="3"/>
  <c r="M265" i="3"/>
  <c r="F265" i="3"/>
  <c r="N264" i="3"/>
  <c r="M264" i="3"/>
  <c r="F264" i="3"/>
  <c r="D263" i="3"/>
  <c r="K263" i="3"/>
  <c r="L263" i="3"/>
  <c r="J263" i="3"/>
  <c r="I263" i="3"/>
  <c r="H263" i="3"/>
  <c r="G263" i="3"/>
  <c r="E263" i="3"/>
  <c r="C263" i="3"/>
  <c r="M258" i="3"/>
  <c r="F258" i="3"/>
  <c r="M256" i="3"/>
  <c r="F256" i="3"/>
  <c r="N254" i="3"/>
  <c r="M254" i="3"/>
  <c r="F254" i="3"/>
  <c r="F253" i="3"/>
  <c r="M252" i="3"/>
  <c r="F252" i="3"/>
  <c r="N251" i="3"/>
  <c r="M251" i="3"/>
  <c r="F251" i="3"/>
  <c r="D250" i="3"/>
  <c r="K250" i="3"/>
  <c r="L250" i="3"/>
  <c r="J250" i="3"/>
  <c r="I250" i="3"/>
  <c r="H250" i="3"/>
  <c r="G250" i="3"/>
  <c r="E250" i="3"/>
  <c r="C250" i="3"/>
  <c r="M245" i="3"/>
  <c r="F245" i="3"/>
  <c r="M243" i="3"/>
  <c r="F243" i="3"/>
  <c r="N241" i="3"/>
  <c r="F241" i="3"/>
  <c r="N240" i="3"/>
  <c r="F240" i="3"/>
  <c r="N239" i="3"/>
  <c r="M239" i="3"/>
  <c r="F239" i="3"/>
  <c r="M238" i="3"/>
  <c r="F238" i="3"/>
  <c r="D237" i="3"/>
  <c r="K237" i="3"/>
  <c r="L237" i="3"/>
  <c r="J237" i="3"/>
  <c r="I237" i="3"/>
  <c r="H237" i="3"/>
  <c r="G237" i="3"/>
  <c r="E237" i="3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A221" i="3"/>
  <c r="D201" i="3"/>
  <c r="K201" i="3"/>
  <c r="L201" i="3"/>
  <c r="J201" i="3"/>
  <c r="I201" i="3"/>
  <c r="H201" i="3"/>
  <c r="G201" i="3"/>
  <c r="E201" i="3"/>
  <c r="C201" i="3"/>
  <c r="F196" i="3"/>
  <c r="F194" i="3"/>
  <c r="M190" i="3"/>
  <c r="F190" i="3"/>
  <c r="M189" i="3"/>
  <c r="F189" i="3"/>
  <c r="D188" i="3"/>
  <c r="K188" i="3"/>
  <c r="L188" i="3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D175" i="3"/>
  <c r="K175" i="3"/>
  <c r="L175" i="3"/>
  <c r="J175" i="3"/>
  <c r="I175" i="3"/>
  <c r="H175" i="3"/>
  <c r="G175" i="3"/>
  <c r="E175" i="3"/>
  <c r="F175" i="3" s="1"/>
  <c r="C175" i="3"/>
  <c r="F171" i="3"/>
  <c r="M170" i="3"/>
  <c r="F170" i="3"/>
  <c r="F168" i="3"/>
  <c r="M167" i="3"/>
  <c r="F167" i="3"/>
  <c r="F166" i="3"/>
  <c r="F165" i="3"/>
  <c r="M164" i="3"/>
  <c r="F164" i="3"/>
  <c r="M163" i="3"/>
  <c r="F163" i="3"/>
  <c r="D162" i="3"/>
  <c r="F162" i="3" s="1"/>
  <c r="K162" i="3"/>
  <c r="L162" i="3"/>
  <c r="M162" i="3" s="1"/>
  <c r="J162" i="3"/>
  <c r="I162" i="3"/>
  <c r="H162" i="3"/>
  <c r="G162" i="3"/>
  <c r="E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J149" i="3"/>
  <c r="I149" i="3"/>
  <c r="H149" i="3"/>
  <c r="G149" i="3"/>
  <c r="E149" i="3"/>
  <c r="C149" i="3"/>
  <c r="M138" i="3"/>
  <c r="F138" i="3"/>
  <c r="M137" i="3"/>
  <c r="F137" i="3"/>
  <c r="D136" i="3"/>
  <c r="F136" i="3" s="1"/>
  <c r="K136" i="3"/>
  <c r="L136" i="3"/>
  <c r="M136" i="3" s="1"/>
  <c r="J136" i="3"/>
  <c r="I136" i="3"/>
  <c r="H136" i="3"/>
  <c r="G136" i="3"/>
  <c r="E136" i="3"/>
  <c r="C136" i="3"/>
  <c r="F132" i="3"/>
  <c r="M131" i="3"/>
  <c r="F131" i="3"/>
  <c r="M129" i="3"/>
  <c r="F129" i="3"/>
  <c r="F128" i="3"/>
  <c r="M127" i="3"/>
  <c r="F127" i="3"/>
  <c r="F126" i="3"/>
  <c r="N125" i="3"/>
  <c r="M125" i="3"/>
  <c r="F125" i="3"/>
  <c r="M124" i="3"/>
  <c r="F124" i="3"/>
  <c r="D123" i="3"/>
  <c r="K123" i="3"/>
  <c r="M123" i="3" s="1"/>
  <c r="L123" i="3"/>
  <c r="J123" i="3"/>
  <c r="I123" i="3"/>
  <c r="H123" i="3"/>
  <c r="G123" i="3"/>
  <c r="E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M110" i="3" s="1"/>
  <c r="J110" i="3"/>
  <c r="I110" i="3"/>
  <c r="H110" i="3"/>
  <c r="G110" i="3"/>
  <c r="E110" i="3"/>
  <c r="F110" i="3"/>
  <c r="C110" i="3"/>
  <c r="F105" i="3"/>
  <c r="M99" i="3"/>
  <c r="F99" i="3"/>
  <c r="M98" i="3"/>
  <c r="F98" i="3"/>
  <c r="D97" i="3"/>
  <c r="K97" i="3"/>
  <c r="M97" i="3" s="1"/>
  <c r="L97" i="3"/>
  <c r="J97" i="3"/>
  <c r="I97" i="3"/>
  <c r="H97" i="3"/>
  <c r="G97" i="3"/>
  <c r="E97" i="3"/>
  <c r="F97" i="3"/>
  <c r="C97" i="3"/>
  <c r="M92" i="3"/>
  <c r="F92" i="3"/>
  <c r="N86" i="3"/>
  <c r="M86" i="3"/>
  <c r="F86" i="3"/>
  <c r="M85" i="3"/>
  <c r="F85" i="3"/>
  <c r="D84" i="3"/>
  <c r="K84" i="3"/>
  <c r="L84" i="3"/>
  <c r="J84" i="3"/>
  <c r="I84" i="3"/>
  <c r="H84" i="3"/>
  <c r="G84" i="3"/>
  <c r="E84" i="3"/>
  <c r="C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K71" i="3"/>
  <c r="L71" i="3"/>
  <c r="M71" i="3" s="1"/>
  <c r="J71" i="3"/>
  <c r="I71" i="3"/>
  <c r="H71" i="3"/>
  <c r="G71" i="3"/>
  <c r="E71" i="3"/>
  <c r="C71" i="3"/>
  <c r="M66" i="3"/>
  <c r="F66" i="3"/>
  <c r="F64" i="3"/>
  <c r="F61" i="3"/>
  <c r="M60" i="3"/>
  <c r="F60" i="3"/>
  <c r="N59" i="3"/>
  <c r="M59" i="3"/>
  <c r="F59" i="3"/>
  <c r="D58" i="3"/>
  <c r="K58" i="3"/>
  <c r="L58" i="3"/>
  <c r="M58" i="3" s="1"/>
  <c r="J58" i="3"/>
  <c r="I58" i="3"/>
  <c r="H58" i="3"/>
  <c r="G58" i="3"/>
  <c r="E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D45" i="3"/>
  <c r="K45" i="3"/>
  <c r="L45" i="3"/>
  <c r="J45" i="3"/>
  <c r="I45" i="3"/>
  <c r="H45" i="3"/>
  <c r="G45" i="3"/>
  <c r="E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D32" i="3"/>
  <c r="K32" i="3"/>
  <c r="L32" i="3"/>
  <c r="J32" i="3"/>
  <c r="I32" i="3"/>
  <c r="H32" i="3"/>
  <c r="G32" i="3"/>
  <c r="E32" i="3"/>
  <c r="C32" i="3"/>
  <c r="M27" i="3"/>
  <c r="F27" i="3"/>
  <c r="M25" i="3"/>
  <c r="F25" i="3"/>
  <c r="F23" i="3"/>
  <c r="M22" i="3"/>
  <c r="F22" i="3"/>
  <c r="M21" i="3"/>
  <c r="F21" i="3"/>
  <c r="M20" i="3"/>
  <c r="F20" i="3"/>
  <c r="D19" i="3"/>
  <c r="F19" i="3" s="1"/>
  <c r="K19" i="3"/>
  <c r="L19" i="3"/>
  <c r="M19" i="3" s="1"/>
  <c r="J19" i="3"/>
  <c r="I19" i="3"/>
  <c r="H19" i="3"/>
  <c r="G19" i="3"/>
  <c r="E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E327" i="1"/>
  <c r="E328" i="1"/>
  <c r="E329" i="1"/>
  <c r="E330" i="1"/>
  <c r="E331" i="1"/>
  <c r="E332" i="1"/>
  <c r="E333" i="1"/>
  <c r="E334" i="1"/>
  <c r="E335" i="1"/>
  <c r="D336" i="1"/>
  <c r="E336" i="1"/>
  <c r="E337" i="1"/>
  <c r="D338" i="1"/>
  <c r="N43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C326" i="1"/>
  <c r="F317" i="1"/>
  <c r="F316" i="1"/>
  <c r="M315" i="1"/>
  <c r="F315" i="1"/>
  <c r="M314" i="1"/>
  <c r="F314" i="1"/>
  <c r="H159" i="1"/>
  <c r="D232" i="1"/>
  <c r="I172" i="1"/>
  <c r="E65" i="1"/>
  <c r="H266" i="1"/>
  <c r="H65" i="1"/>
  <c r="K185" i="1"/>
  <c r="C206" i="1"/>
  <c r="E253" i="1"/>
  <c r="L78" i="1"/>
  <c r="L91" i="1"/>
  <c r="C300" i="1"/>
  <c r="D300" i="1"/>
  <c r="L313" i="1"/>
  <c r="K313" i="1"/>
  <c r="J313" i="1"/>
  <c r="I313" i="1"/>
  <c r="H313" i="1"/>
  <c r="G313" i="1"/>
  <c r="E313" i="1"/>
  <c r="F313" i="1" s="1"/>
  <c r="C313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F268" i="1"/>
  <c r="F267" i="1"/>
  <c r="L266" i="1"/>
  <c r="K266" i="1"/>
  <c r="M266" i="1" s="1"/>
  <c r="J266" i="1"/>
  <c r="I266" i="1"/>
  <c r="G266" i="1"/>
  <c r="E266" i="1"/>
  <c r="F266" i="1" s="1"/>
  <c r="D266" i="1"/>
  <c r="C266" i="1"/>
  <c r="M259" i="1"/>
  <c r="M257" i="1"/>
  <c r="F257" i="1"/>
  <c r="M256" i="1"/>
  <c r="F256" i="1"/>
  <c r="M255" i="1"/>
  <c r="F255" i="1"/>
  <c r="M254" i="1"/>
  <c r="F254" i="1"/>
  <c r="L253" i="1"/>
  <c r="K253" i="1"/>
  <c r="M253" i="1" s="1"/>
  <c r="J253" i="1"/>
  <c r="I253" i="1"/>
  <c r="H253" i="1"/>
  <c r="G253" i="1"/>
  <c r="D253" i="1"/>
  <c r="C25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M221" i="1"/>
  <c r="F221" i="1"/>
  <c r="M220" i="1"/>
  <c r="F220" i="1"/>
  <c r="L219" i="1"/>
  <c r="M219" i="1" s="1"/>
  <c r="K219" i="1"/>
  <c r="J219" i="1"/>
  <c r="I219" i="1"/>
  <c r="H219" i="1"/>
  <c r="G219" i="1"/>
  <c r="E219" i="1"/>
  <c r="D219" i="1"/>
  <c r="C219" i="1"/>
  <c r="F215" i="1"/>
  <c r="F214" i="1"/>
  <c r="F213" i="1"/>
  <c r="F212" i="1"/>
  <c r="F210" i="1"/>
  <c r="M208" i="1"/>
  <c r="F208" i="1"/>
  <c r="M207" i="1"/>
  <c r="F207" i="1"/>
  <c r="L206" i="1"/>
  <c r="K206" i="1"/>
  <c r="M206" i="1"/>
  <c r="J206" i="1"/>
  <c r="I206" i="1"/>
  <c r="G206" i="1"/>
  <c r="E206" i="1"/>
  <c r="F206" i="1" s="1"/>
  <c r="D206" i="1"/>
  <c r="M205" i="1"/>
  <c r="F205" i="1"/>
  <c r="F199" i="1"/>
  <c r="F198" i="1"/>
  <c r="M197" i="1"/>
  <c r="F197" i="1"/>
  <c r="F196" i="1"/>
  <c r="M195" i="1"/>
  <c r="F195" i="1"/>
  <c r="M194" i="1"/>
  <c r="F194" i="1"/>
  <c r="G190" i="1"/>
  <c r="A189" i="1"/>
  <c r="L185" i="1"/>
  <c r="M185" i="1" s="1"/>
  <c r="J185" i="1"/>
  <c r="I185" i="1"/>
  <c r="H185" i="1"/>
  <c r="G185" i="1"/>
  <c r="E185" i="1"/>
  <c r="C185" i="1"/>
  <c r="F175" i="1"/>
  <c r="M174" i="1"/>
  <c r="F174" i="1"/>
  <c r="M173" i="1"/>
  <c r="F173" i="1"/>
  <c r="L172" i="1"/>
  <c r="M172" i="1" s="1"/>
  <c r="K172" i="1"/>
  <c r="J172" i="1"/>
  <c r="H172" i="1"/>
  <c r="G172" i="1"/>
  <c r="E172" i="1"/>
  <c r="D172" i="1"/>
  <c r="C172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M159" i="1" s="1"/>
  <c r="K159" i="1"/>
  <c r="J159" i="1"/>
  <c r="I159" i="1"/>
  <c r="G159" i="1"/>
  <c r="E159" i="1"/>
  <c r="D159" i="1"/>
  <c r="C159" i="1"/>
  <c r="F150" i="1"/>
  <c r="M149" i="1"/>
  <c r="F149" i="1"/>
  <c r="M147" i="1"/>
  <c r="G143" i="1"/>
  <c r="A142" i="1"/>
  <c r="L138" i="1"/>
  <c r="M138" i="1" s="1"/>
  <c r="K138" i="1"/>
  <c r="J138" i="1"/>
  <c r="I138" i="1"/>
  <c r="H138" i="1"/>
  <c r="G138" i="1"/>
  <c r="D138" i="1"/>
  <c r="C138" i="1"/>
  <c r="F131" i="1"/>
  <c r="F129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F84" i="1"/>
  <c r="F83" i="1"/>
  <c r="F82" i="1"/>
  <c r="F81" i="1"/>
  <c r="M80" i="1"/>
  <c r="F80" i="1"/>
  <c r="M79" i="1"/>
  <c r="F79" i="1"/>
  <c r="K78" i="1"/>
  <c r="M78" i="1" s="1"/>
  <c r="J78" i="1"/>
  <c r="I78" i="1"/>
  <c r="H78" i="1"/>
  <c r="G78" i="1"/>
  <c r="E78" i="1"/>
  <c r="D78" i="1"/>
  <c r="C78" i="1"/>
  <c r="F69" i="1"/>
  <c r="F68" i="1"/>
  <c r="M67" i="1"/>
  <c r="F67" i="1"/>
  <c r="M66" i="1"/>
  <c r="F66" i="1"/>
  <c r="L65" i="1"/>
  <c r="K65" i="1"/>
  <c r="J65" i="1"/>
  <c r="I65" i="1"/>
  <c r="G65" i="1"/>
  <c r="D65" i="1"/>
  <c r="C65" i="1"/>
  <c r="F64" i="1"/>
  <c r="F63" i="1"/>
  <c r="F62" i="1"/>
  <c r="F61" i="1"/>
  <c r="F60" i="1"/>
  <c r="F59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F40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F26" i="1"/>
  <c r="F25" i="1"/>
  <c r="M24" i="1"/>
  <c r="F24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F18" i="1" s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F44" i="1"/>
  <c r="F300" i="1"/>
  <c r="F112" i="1" l="1"/>
  <c r="F78" i="1"/>
  <c r="M326" i="1"/>
  <c r="M300" i="1"/>
  <c r="M313" i="1"/>
  <c r="F172" i="1"/>
  <c r="F138" i="1"/>
  <c r="M31" i="1"/>
  <c r="M45" i="3"/>
  <c r="F45" i="3"/>
  <c r="F71" i="3"/>
  <c r="M84" i="3"/>
  <c r="F84" i="3"/>
  <c r="F188" i="3"/>
  <c r="M201" i="3"/>
  <c r="F201" i="3"/>
  <c r="M237" i="3"/>
  <c r="M250" i="3"/>
  <c r="F250" i="3"/>
  <c r="M263" i="3"/>
  <c r="M276" i="3"/>
  <c r="F276" i="3"/>
  <c r="F328" i="3"/>
  <c r="M354" i="3"/>
  <c r="F354" i="3"/>
  <c r="M427" i="3"/>
  <c r="F505" i="3"/>
  <c r="N418" i="3"/>
  <c r="N448" i="3"/>
  <c r="N486" i="3"/>
  <c r="F263" i="3"/>
  <c r="D564" i="3"/>
  <c r="F212" i="3"/>
  <c r="N207" i="1"/>
  <c r="F31" i="1"/>
  <c r="F27" i="2"/>
  <c r="F326" i="1"/>
  <c r="F159" i="1"/>
  <c r="M18" i="1"/>
  <c r="M44" i="1"/>
  <c r="F91" i="1"/>
  <c r="M112" i="1"/>
  <c r="F125" i="1"/>
  <c r="M528" i="3"/>
  <c r="N442" i="3"/>
  <c r="N454" i="3"/>
  <c r="N467" i="3"/>
  <c r="N493" i="3"/>
  <c r="N506" i="3"/>
  <c r="D563" i="3"/>
  <c r="D565" i="3"/>
  <c r="F565" i="3" s="1"/>
  <c r="N11" i="3"/>
  <c r="N15" i="3"/>
  <c r="N23" i="3"/>
  <c r="N38" i="3"/>
  <c r="N49" i="3"/>
  <c r="K531" i="3"/>
  <c r="N416" i="3"/>
  <c r="N441" i="3"/>
  <c r="N477" i="3"/>
  <c r="N480" i="3"/>
  <c r="M403" i="3"/>
  <c r="N270" i="3"/>
  <c r="F315" i="3"/>
  <c r="F440" i="3"/>
  <c r="M32" i="3"/>
  <c r="F32" i="3"/>
  <c r="F58" i="3"/>
  <c r="F123" i="3"/>
  <c r="M149" i="3"/>
  <c r="F149" i="3"/>
  <c r="M175" i="3"/>
  <c r="M188" i="3"/>
  <c r="N233" i="3"/>
  <c r="N275" i="3"/>
  <c r="F289" i="3"/>
  <c r="M328" i="3"/>
  <c r="M341" i="3"/>
  <c r="N423" i="3"/>
  <c r="N455" i="3"/>
  <c r="M466" i="3"/>
  <c r="N468" i="3"/>
  <c r="N481" i="3"/>
  <c r="N501" i="3"/>
  <c r="F518" i="3"/>
  <c r="F524" i="3"/>
  <c r="D562" i="3"/>
  <c r="F393" i="3"/>
  <c r="F279" i="1"/>
  <c r="F65" i="1"/>
  <c r="M65" i="1"/>
  <c r="M125" i="1"/>
  <c r="F219" i="1"/>
  <c r="M232" i="1"/>
  <c r="F253" i="1"/>
  <c r="F328" i="1"/>
  <c r="M399" i="3"/>
  <c r="M405" i="3"/>
  <c r="N232" i="3"/>
  <c r="N236" i="3"/>
  <c r="N272" i="3"/>
  <c r="D560" i="3"/>
  <c r="F560" i="3" s="1"/>
  <c r="F405" i="3"/>
  <c r="F404" i="3"/>
  <c r="F403" i="3"/>
  <c r="F402" i="3"/>
  <c r="N8" i="3"/>
  <c r="N116" i="3"/>
  <c r="N138" i="3"/>
  <c r="N151" i="3"/>
  <c r="F211" i="3"/>
  <c r="F213" i="3"/>
  <c r="N148" i="1"/>
  <c r="N33" i="1"/>
  <c r="N261" i="3"/>
  <c r="N312" i="3"/>
  <c r="N364" i="3"/>
  <c r="N378" i="3"/>
  <c r="N286" i="3"/>
  <c r="N338" i="3"/>
  <c r="N271" i="1"/>
  <c r="N174" i="1"/>
  <c r="N242" i="1"/>
  <c r="N67" i="1"/>
  <c r="N302" i="1"/>
  <c r="N304" i="1"/>
  <c r="N272" i="1"/>
  <c r="M526" i="3"/>
  <c r="N420" i="3"/>
  <c r="N433" i="3"/>
  <c r="N444" i="3"/>
  <c r="N471" i="3"/>
  <c r="N472" i="3"/>
  <c r="N498" i="3"/>
  <c r="F521" i="3"/>
  <c r="M395" i="3"/>
  <c r="D561" i="3"/>
  <c r="M209" i="3"/>
  <c r="M211" i="3"/>
  <c r="M212" i="3"/>
  <c r="N46" i="3"/>
  <c r="N74" i="3"/>
  <c r="N98" i="3"/>
  <c r="N176" i="3"/>
  <c r="N129" i="1"/>
  <c r="N9" i="1"/>
  <c r="M527" i="3"/>
  <c r="M529" i="3"/>
  <c r="G531" i="3"/>
  <c r="N415" i="3"/>
  <c r="N512" i="3"/>
  <c r="F525" i="3"/>
  <c r="F527" i="3"/>
  <c r="F570" i="3"/>
  <c r="G589" i="3"/>
  <c r="M404" i="3"/>
  <c r="M402" i="3"/>
  <c r="N225" i="3"/>
  <c r="N249" i="3"/>
  <c r="N274" i="3"/>
  <c r="N298" i="3"/>
  <c r="N325" i="3"/>
  <c r="N351" i="3"/>
  <c r="I589" i="3"/>
  <c r="J589" i="3"/>
  <c r="N7" i="3"/>
  <c r="N9" i="3"/>
  <c r="N14" i="3"/>
  <c r="N16" i="3"/>
  <c r="N17" i="3"/>
  <c r="N18" i="3"/>
  <c r="N21" i="3"/>
  <c r="N48" i="3"/>
  <c r="N72" i="3"/>
  <c r="N111" i="3"/>
  <c r="N124" i="3"/>
  <c r="N137" i="3"/>
  <c r="N139" i="3"/>
  <c r="N150" i="3"/>
  <c r="N165" i="3"/>
  <c r="N189" i="3"/>
  <c r="H339" i="1"/>
  <c r="N194" i="1"/>
  <c r="N212" i="1"/>
  <c r="N197" i="1"/>
  <c r="N66" i="1"/>
  <c r="N267" i="1"/>
  <c r="N79" i="1"/>
  <c r="N35" i="1"/>
  <c r="F334" i="1"/>
  <c r="F332" i="1"/>
  <c r="G26" i="6"/>
  <c r="I26" i="6" s="1"/>
  <c r="M574" i="3"/>
  <c r="M525" i="3"/>
  <c r="I531" i="3"/>
  <c r="M571" i="3"/>
  <c r="F577" i="3"/>
  <c r="N419" i="3"/>
  <c r="N422" i="3"/>
  <c r="N425" i="3"/>
  <c r="N430" i="3"/>
  <c r="N431" i="3"/>
  <c r="N445" i="3"/>
  <c r="N446" i="3"/>
  <c r="N456" i="3"/>
  <c r="N461" i="3"/>
  <c r="N463" i="3"/>
  <c r="N482" i="3"/>
  <c r="N485" i="3"/>
  <c r="N502" i="3"/>
  <c r="N511" i="3"/>
  <c r="F519" i="3"/>
  <c r="F523" i="3"/>
  <c r="F526" i="3"/>
  <c r="F528" i="3"/>
  <c r="F529" i="3"/>
  <c r="F530" i="3"/>
  <c r="C531" i="3"/>
  <c r="F578" i="3"/>
  <c r="H589" i="3"/>
  <c r="M397" i="3"/>
  <c r="M401" i="3"/>
  <c r="H406" i="3"/>
  <c r="L590" i="3"/>
  <c r="G591" i="3"/>
  <c r="H591" i="3"/>
  <c r="I591" i="3"/>
  <c r="J591" i="3"/>
  <c r="L591" i="3"/>
  <c r="K562" i="3"/>
  <c r="F556" i="3"/>
  <c r="E406" i="3"/>
  <c r="N229" i="3"/>
  <c r="N278" i="3"/>
  <c r="N304" i="3"/>
  <c r="E563" i="3"/>
  <c r="E564" i="3"/>
  <c r="E562" i="3"/>
  <c r="N235" i="3"/>
  <c r="N247" i="3"/>
  <c r="N259" i="3"/>
  <c r="N288" i="3"/>
  <c r="N300" i="3"/>
  <c r="N314" i="3"/>
  <c r="N327" i="3"/>
  <c r="N340" i="3"/>
  <c r="N353" i="3"/>
  <c r="N366" i="3"/>
  <c r="N376" i="3"/>
  <c r="M205" i="3"/>
  <c r="M210" i="3"/>
  <c r="M213" i="3"/>
  <c r="N13" i="3"/>
  <c r="N37" i="3"/>
  <c r="N75" i="3"/>
  <c r="N76" i="3"/>
  <c r="N114" i="3"/>
  <c r="N115" i="3"/>
  <c r="N127" i="3"/>
  <c r="N128" i="3"/>
  <c r="N153" i="3"/>
  <c r="N154" i="3"/>
  <c r="N155" i="3"/>
  <c r="N167" i="3"/>
  <c r="N179" i="3"/>
  <c r="F202" i="3"/>
  <c r="F207" i="3"/>
  <c r="F203" i="3"/>
  <c r="F25" i="2"/>
  <c r="F26" i="2"/>
  <c r="M335" i="1"/>
  <c r="N241" i="1"/>
  <c r="N6" i="1"/>
  <c r="N173" i="1"/>
  <c r="N210" i="1"/>
  <c r="N176" i="1"/>
  <c r="N60" i="1"/>
  <c r="N37" i="1"/>
  <c r="N178" i="1"/>
  <c r="N103" i="1"/>
  <c r="N244" i="1"/>
  <c r="N195" i="1"/>
  <c r="N54" i="1"/>
  <c r="N80" i="1"/>
  <c r="N13" i="1"/>
  <c r="N167" i="1"/>
  <c r="N254" i="1"/>
  <c r="N163" i="1"/>
  <c r="N113" i="1"/>
  <c r="N220" i="1"/>
  <c r="F327" i="1"/>
  <c r="N301" i="1"/>
  <c r="N319" i="1"/>
  <c r="L588" i="3"/>
  <c r="N47" i="3"/>
  <c r="N60" i="3"/>
  <c r="N73" i="3"/>
  <c r="N99" i="3"/>
  <c r="N112" i="3"/>
  <c r="N164" i="3"/>
  <c r="F210" i="3"/>
  <c r="I339" i="1"/>
  <c r="N17" i="1"/>
  <c r="N64" i="1"/>
  <c r="L339" i="1"/>
  <c r="N256" i="1"/>
  <c r="N30" i="1"/>
  <c r="N205" i="1"/>
  <c r="C339" i="1"/>
  <c r="F338" i="1"/>
  <c r="M555" i="3"/>
  <c r="C566" i="3"/>
  <c r="N227" i="3"/>
  <c r="N231" i="3"/>
  <c r="N268" i="3"/>
  <c r="N291" i="3"/>
  <c r="N317" i="3"/>
  <c r="N318" i="3"/>
  <c r="N330" i="3"/>
  <c r="F561" i="3"/>
  <c r="D558" i="3"/>
  <c r="F558" i="3" s="1"/>
  <c r="N244" i="3"/>
  <c r="N283" i="3"/>
  <c r="M202" i="3"/>
  <c r="M204" i="3"/>
  <c r="M206" i="3"/>
  <c r="M207" i="3"/>
  <c r="I214" i="3"/>
  <c r="K339" i="1"/>
  <c r="M339" i="1" s="1"/>
  <c r="N68" i="1"/>
  <c r="N8" i="1"/>
  <c r="M394" i="3"/>
  <c r="M396" i="3"/>
  <c r="M398" i="3"/>
  <c r="M400" i="3"/>
  <c r="L406" i="3"/>
  <c r="J406" i="3"/>
  <c r="J566" i="3"/>
  <c r="L566" i="3"/>
  <c r="N271" i="3"/>
  <c r="C406" i="3"/>
  <c r="F401" i="3"/>
  <c r="M203" i="3"/>
  <c r="M208" i="3"/>
  <c r="G214" i="3"/>
  <c r="K214" i="3"/>
  <c r="N10" i="3"/>
  <c r="N36" i="3"/>
  <c r="N166" i="3"/>
  <c r="F204" i="3"/>
  <c r="F205" i="3"/>
  <c r="F206" i="3"/>
  <c r="F208" i="3"/>
  <c r="F209" i="3"/>
  <c r="C214" i="3"/>
  <c r="J339" i="1"/>
  <c r="M333" i="1"/>
  <c r="M331" i="1"/>
  <c r="M329" i="1"/>
  <c r="M327" i="1"/>
  <c r="N147" i="1"/>
  <c r="N32" i="1"/>
  <c r="N100" i="1"/>
  <c r="N53" i="1"/>
  <c r="N19" i="1"/>
  <c r="N56" i="1"/>
  <c r="N101" i="1"/>
  <c r="N69" i="1"/>
  <c r="N223" i="1"/>
  <c r="N26" i="1"/>
  <c r="N84" i="1"/>
  <c r="N131" i="1"/>
  <c r="N214" i="1"/>
  <c r="N165" i="1"/>
  <c r="N105" i="1"/>
  <c r="N199" i="1"/>
  <c r="N270" i="1"/>
  <c r="N291" i="1"/>
  <c r="N82" i="1"/>
  <c r="N150" i="1"/>
  <c r="N257" i="1"/>
  <c r="N114" i="1"/>
  <c r="N20" i="1"/>
  <c r="N255" i="1"/>
  <c r="N268" i="1"/>
  <c r="N7" i="1"/>
  <c r="N11" i="1"/>
  <c r="N22" i="1"/>
  <c r="N208" i="1"/>
  <c r="N127" i="1"/>
  <c r="N288" i="1"/>
  <c r="N126" i="1"/>
  <c r="N58" i="1"/>
  <c r="N161" i="1"/>
  <c r="N160" i="1"/>
  <c r="N221" i="1"/>
  <c r="N289" i="1"/>
  <c r="N24" i="1"/>
  <c r="N321" i="1"/>
  <c r="N317" i="1"/>
  <c r="F333" i="1"/>
  <c r="C26" i="5"/>
  <c r="B26" i="5"/>
  <c r="H214" i="3"/>
  <c r="J214" i="3"/>
  <c r="L214" i="3"/>
  <c r="M214" i="3" s="1"/>
  <c r="N12" i="3"/>
  <c r="N20" i="3"/>
  <c r="N22" i="3"/>
  <c r="N33" i="3"/>
  <c r="N35" i="3"/>
  <c r="N61" i="3"/>
  <c r="N77" i="3"/>
  <c r="N85" i="3"/>
  <c r="N113" i="3"/>
  <c r="N126" i="3"/>
  <c r="N129" i="3"/>
  <c r="N152" i="3"/>
  <c r="E214" i="3"/>
  <c r="G339" i="1"/>
  <c r="N25" i="1"/>
  <c r="N164" i="1"/>
  <c r="N81" i="1"/>
  <c r="K590" i="3"/>
  <c r="M573" i="3"/>
  <c r="L589" i="3"/>
  <c r="G588" i="3"/>
  <c r="H588" i="3"/>
  <c r="I588" i="3"/>
  <c r="J588" i="3"/>
  <c r="M572" i="3"/>
  <c r="G590" i="3"/>
  <c r="H590" i="3"/>
  <c r="I590" i="3"/>
  <c r="J590" i="3"/>
  <c r="J579" i="3"/>
  <c r="M569" i="3"/>
  <c r="M570" i="3"/>
  <c r="F568" i="3"/>
  <c r="F575" i="3"/>
  <c r="F573" i="3"/>
  <c r="F574" i="3"/>
  <c r="E591" i="3"/>
  <c r="C588" i="3"/>
  <c r="N417" i="3"/>
  <c r="N421" i="3"/>
  <c r="N426" i="3"/>
  <c r="N429" i="3"/>
  <c r="N434" i="3"/>
  <c r="N443" i="3"/>
  <c r="N457" i="3"/>
  <c r="N460" i="3"/>
  <c r="N462" i="3"/>
  <c r="N470" i="3"/>
  <c r="N474" i="3"/>
  <c r="N475" i="3"/>
  <c r="N483" i="3"/>
  <c r="N487" i="3"/>
  <c r="N488" i="3"/>
  <c r="N490" i="3"/>
  <c r="N494" i="3"/>
  <c r="N495" i="3"/>
  <c r="N496" i="3"/>
  <c r="N500" i="3"/>
  <c r="N507" i="3"/>
  <c r="N509" i="3"/>
  <c r="N513" i="3"/>
  <c r="F520" i="3"/>
  <c r="F522" i="3"/>
  <c r="E531" i="3"/>
  <c r="D531" i="3"/>
  <c r="C590" i="3"/>
  <c r="C586" i="3"/>
  <c r="F572" i="3"/>
  <c r="H586" i="3"/>
  <c r="J587" i="3"/>
  <c r="J586" i="3"/>
  <c r="G406" i="3"/>
  <c r="I406" i="3"/>
  <c r="H566" i="3"/>
  <c r="M561" i="3"/>
  <c r="M560" i="3"/>
  <c r="M559" i="3"/>
  <c r="M557" i="3"/>
  <c r="M556" i="3"/>
  <c r="F237" i="3"/>
  <c r="C589" i="3"/>
  <c r="C591" i="3"/>
  <c r="C587" i="3"/>
  <c r="N226" i="3"/>
  <c r="N228" i="3"/>
  <c r="N230" i="3"/>
  <c r="N238" i="3"/>
  <c r="N252" i="3"/>
  <c r="N253" i="3"/>
  <c r="N265" i="3"/>
  <c r="N266" i="3"/>
  <c r="N267" i="3"/>
  <c r="N269" i="3"/>
  <c r="N277" i="3"/>
  <c r="N290" i="3"/>
  <c r="N292" i="3"/>
  <c r="N293" i="3"/>
  <c r="N294" i="3"/>
  <c r="N295" i="3"/>
  <c r="N303" i="3"/>
  <c r="N316" i="3"/>
  <c r="N319" i="3"/>
  <c r="N329" i="3"/>
  <c r="N343" i="3"/>
  <c r="N344" i="3"/>
  <c r="N345" i="3"/>
  <c r="N355" i="3"/>
  <c r="N374" i="3"/>
  <c r="F394" i="3"/>
  <c r="F395" i="3"/>
  <c r="F396" i="3"/>
  <c r="F397" i="3"/>
  <c r="F398" i="3"/>
  <c r="F399" i="3"/>
  <c r="F400" i="3"/>
  <c r="D555" i="3"/>
  <c r="F555" i="3" s="1"/>
  <c r="E588" i="3"/>
  <c r="E587" i="3"/>
  <c r="E586" i="3"/>
  <c r="D559" i="3"/>
  <c r="F559" i="3" s="1"/>
  <c r="D557" i="3"/>
  <c r="F557" i="3" s="1"/>
  <c r="D554" i="3"/>
  <c r="N234" i="3"/>
  <c r="N248" i="3"/>
  <c r="N246" i="3"/>
  <c r="N262" i="3"/>
  <c r="N260" i="3"/>
  <c r="N257" i="3"/>
  <c r="N273" i="3"/>
  <c r="N287" i="3"/>
  <c r="N285" i="3"/>
  <c r="N301" i="3"/>
  <c r="N299" i="3"/>
  <c r="N296" i="3"/>
  <c r="N313" i="3"/>
  <c r="N311" i="3"/>
  <c r="N326" i="3"/>
  <c r="N324" i="3"/>
  <c r="N339" i="3"/>
  <c r="N337" i="3"/>
  <c r="N352" i="3"/>
  <c r="N350" i="3"/>
  <c r="K589" i="3"/>
  <c r="K591" i="3"/>
  <c r="G553" i="3"/>
  <c r="L553" i="3"/>
  <c r="J581" i="3"/>
  <c r="G587" i="3"/>
  <c r="L586" i="3"/>
  <c r="I581" i="3"/>
  <c r="G586" i="3"/>
  <c r="I586" i="3"/>
  <c r="L587" i="3"/>
  <c r="C553" i="3"/>
  <c r="E553" i="3"/>
  <c r="N30" i="3"/>
  <c r="N26" i="3"/>
  <c r="N43" i="3"/>
  <c r="N39" i="3"/>
  <c r="N56" i="3"/>
  <c r="N54" i="3"/>
  <c r="N70" i="3"/>
  <c r="N68" i="3"/>
  <c r="N63" i="3"/>
  <c r="N82" i="3"/>
  <c r="N79" i="3"/>
  <c r="N95" i="3"/>
  <c r="N92" i="3"/>
  <c r="N109" i="3"/>
  <c r="N107" i="3"/>
  <c r="N101" i="3"/>
  <c r="N121" i="3"/>
  <c r="N118" i="3"/>
  <c r="N134" i="3"/>
  <c r="N131" i="3"/>
  <c r="N147" i="3"/>
  <c r="N144" i="3"/>
  <c r="N161" i="3"/>
  <c r="N159" i="3"/>
  <c r="N174" i="3"/>
  <c r="N172" i="3"/>
  <c r="N187" i="3"/>
  <c r="N185" i="3"/>
  <c r="N180" i="3"/>
  <c r="N199" i="3"/>
  <c r="N197" i="3"/>
  <c r="C581" i="3"/>
  <c r="D550" i="3"/>
  <c r="D551" i="3"/>
  <c r="D552" i="3"/>
  <c r="C585" i="3"/>
  <c r="C584" i="3"/>
  <c r="C583" i="3"/>
  <c r="C582" i="3"/>
  <c r="E585" i="3"/>
  <c r="E584" i="3"/>
  <c r="E583" i="3"/>
  <c r="E582" i="3"/>
  <c r="N31" i="3"/>
  <c r="N29" i="3"/>
  <c r="N44" i="3"/>
  <c r="N42" i="3"/>
  <c r="N57" i="3"/>
  <c r="N55" i="3"/>
  <c r="N50" i="3"/>
  <c r="N69" i="3"/>
  <c r="N67" i="3"/>
  <c r="N83" i="3"/>
  <c r="N81" i="3"/>
  <c r="N96" i="3"/>
  <c r="N94" i="3"/>
  <c r="N88" i="3"/>
  <c r="N108" i="3"/>
  <c r="N122" i="3"/>
  <c r="N120" i="3"/>
  <c r="N135" i="3"/>
  <c r="N133" i="3"/>
  <c r="N148" i="3"/>
  <c r="N146" i="3"/>
  <c r="N160" i="3"/>
  <c r="N158" i="3"/>
  <c r="N173" i="3"/>
  <c r="N325" i="1"/>
  <c r="N299" i="1"/>
  <c r="N265" i="1"/>
  <c r="N231" i="1"/>
  <c r="N201" i="1"/>
  <c r="N180" i="1"/>
  <c r="N158" i="1"/>
  <c r="N120" i="1"/>
  <c r="N111" i="1"/>
  <c r="N77" i="1"/>
  <c r="N312" i="1"/>
  <c r="N278" i="1"/>
  <c r="N252" i="1"/>
  <c r="N218" i="1"/>
  <c r="N184" i="1"/>
  <c r="N171" i="1"/>
  <c r="N137" i="1"/>
  <c r="N118" i="1"/>
  <c r="N124" i="1"/>
  <c r="N90" i="1"/>
  <c r="G579" i="3"/>
  <c r="I579" i="3"/>
  <c r="M567" i="3"/>
  <c r="K579" i="3"/>
  <c r="M568" i="3"/>
  <c r="H579" i="3"/>
  <c r="L579" i="3"/>
  <c r="G584" i="3"/>
  <c r="G582" i="3"/>
  <c r="I584" i="3"/>
  <c r="I582" i="3"/>
  <c r="J582" i="3"/>
  <c r="L585" i="3"/>
  <c r="L583" i="3"/>
  <c r="L580" i="3"/>
  <c r="M519" i="3"/>
  <c r="M520" i="3"/>
  <c r="M521" i="3"/>
  <c r="M522" i="3"/>
  <c r="M523" i="3"/>
  <c r="M524" i="3"/>
  <c r="H531" i="3"/>
  <c r="J531" i="3"/>
  <c r="L531" i="3"/>
  <c r="M531" i="3" s="1"/>
  <c r="G585" i="3"/>
  <c r="G583" i="3"/>
  <c r="G580" i="3"/>
  <c r="H584" i="3"/>
  <c r="H580" i="3"/>
  <c r="I585" i="3"/>
  <c r="I583" i="3"/>
  <c r="I580" i="3"/>
  <c r="J585" i="3"/>
  <c r="J584" i="3"/>
  <c r="J580" i="3"/>
  <c r="L584" i="3"/>
  <c r="L582" i="3"/>
  <c r="D579" i="3"/>
  <c r="F567" i="3"/>
  <c r="C580" i="3"/>
  <c r="C579" i="3"/>
  <c r="E580" i="3"/>
  <c r="E579" i="3"/>
  <c r="F571" i="3"/>
  <c r="F569" i="3"/>
  <c r="M554" i="3"/>
  <c r="H587" i="3"/>
  <c r="H585" i="3"/>
  <c r="H583" i="3"/>
  <c r="K406" i="3"/>
  <c r="G566" i="3"/>
  <c r="I566" i="3"/>
  <c r="G581" i="3"/>
  <c r="H581" i="3"/>
  <c r="L581" i="3"/>
  <c r="E581" i="3"/>
  <c r="D406" i="3"/>
  <c r="N242" i="3"/>
  <c r="N255" i="3"/>
  <c r="N281" i="3"/>
  <c r="N279" i="3"/>
  <c r="N309" i="3"/>
  <c r="N307" i="3"/>
  <c r="N305" i="3"/>
  <c r="N322" i="3"/>
  <c r="N320" i="3"/>
  <c r="N335" i="3"/>
  <c r="N333" i="3"/>
  <c r="N331" i="3"/>
  <c r="N348" i="3"/>
  <c r="N346" i="3"/>
  <c r="N360" i="3"/>
  <c r="N373" i="3"/>
  <c r="N371" i="3"/>
  <c r="N375" i="3"/>
  <c r="N245" i="3"/>
  <c r="N243" i="3"/>
  <c r="N258" i="3"/>
  <c r="N256" i="3"/>
  <c r="N284" i="3"/>
  <c r="N282" i="3"/>
  <c r="N280" i="3"/>
  <c r="N297" i="3"/>
  <c r="N310" i="3"/>
  <c r="N308" i="3"/>
  <c r="N306" i="3"/>
  <c r="N323" i="3"/>
  <c r="N321" i="3"/>
  <c r="N336" i="3"/>
  <c r="N334" i="3"/>
  <c r="N349" i="3"/>
  <c r="N359" i="3"/>
  <c r="K581" i="3"/>
  <c r="M581" i="3" s="1"/>
  <c r="M542" i="3"/>
  <c r="H582" i="3"/>
  <c r="H553" i="3"/>
  <c r="I587" i="3"/>
  <c r="I553" i="3"/>
  <c r="J583" i="3"/>
  <c r="J553" i="3"/>
  <c r="K587" i="3"/>
  <c r="M548" i="3"/>
  <c r="M547" i="3"/>
  <c r="K586" i="3"/>
  <c r="K585" i="3"/>
  <c r="M546" i="3"/>
  <c r="M545" i="3"/>
  <c r="K584" i="3"/>
  <c r="K583" i="3"/>
  <c r="M544" i="3"/>
  <c r="M543" i="3"/>
  <c r="K582" i="3"/>
  <c r="M541" i="3"/>
  <c r="K580" i="3"/>
  <c r="K553" i="3"/>
  <c r="D542" i="3"/>
  <c r="N190" i="3"/>
  <c r="N177" i="3"/>
  <c r="N145" i="3"/>
  <c r="N132" i="3"/>
  <c r="N119" i="3"/>
  <c r="N106" i="3"/>
  <c r="N93" i="3"/>
  <c r="N80" i="3"/>
  <c r="D549" i="3"/>
  <c r="N196" i="3"/>
  <c r="N183" i="3"/>
  <c r="N170" i="3"/>
  <c r="N157" i="3"/>
  <c r="N66" i="3"/>
  <c r="N53" i="3"/>
  <c r="N40" i="3"/>
  <c r="N27" i="3"/>
  <c r="D548" i="3"/>
  <c r="N143" i="3"/>
  <c r="N130" i="3"/>
  <c r="N117" i="3"/>
  <c r="N104" i="3"/>
  <c r="N91" i="3"/>
  <c r="N78" i="3"/>
  <c r="D547" i="3"/>
  <c r="N194" i="3"/>
  <c r="N181" i="3"/>
  <c r="N64" i="3"/>
  <c r="N51" i="3"/>
  <c r="N25" i="3"/>
  <c r="D546" i="3"/>
  <c r="N141" i="3"/>
  <c r="N102" i="3"/>
  <c r="N89" i="3"/>
  <c r="D545" i="3"/>
  <c r="N192" i="3"/>
  <c r="N62" i="3"/>
  <c r="D544" i="3"/>
  <c r="N100" i="3"/>
  <c r="N87" i="3"/>
  <c r="D543" i="3"/>
  <c r="D541" i="3"/>
  <c r="D214" i="3"/>
  <c r="N28" i="3"/>
  <c r="N24" i="3"/>
  <c r="N41" i="3"/>
  <c r="N52" i="3"/>
  <c r="N65" i="3"/>
  <c r="N90" i="3"/>
  <c r="N103" i="3"/>
  <c r="N142" i="3"/>
  <c r="N156" i="3"/>
  <c r="N171" i="3"/>
  <c r="N182" i="3"/>
  <c r="N195" i="3"/>
  <c r="N191" i="3"/>
  <c r="N28" i="1"/>
  <c r="N41" i="1"/>
  <c r="N75" i="1"/>
  <c r="N88" i="1"/>
  <c r="N109" i="1"/>
  <c r="N135" i="1"/>
  <c r="N156" i="1"/>
  <c r="N216" i="1"/>
  <c r="N229" i="1"/>
  <c r="N250" i="1"/>
  <c r="N263" i="1"/>
  <c r="N276" i="1"/>
  <c r="N297" i="1"/>
  <c r="N310" i="1"/>
  <c r="N323" i="1"/>
  <c r="N15" i="1"/>
  <c r="F336" i="1"/>
  <c r="E339" i="1"/>
  <c r="F330" i="1"/>
  <c r="N123" i="1"/>
  <c r="N170" i="1"/>
  <c r="N183" i="1"/>
  <c r="N204" i="1"/>
  <c r="N63" i="1"/>
  <c r="N29" i="1"/>
  <c r="N121" i="1"/>
  <c r="N181" i="1"/>
  <c r="N202" i="1"/>
  <c r="N61" i="1"/>
  <c r="N27" i="1"/>
  <c r="N215" i="1"/>
  <c r="N119" i="1"/>
  <c r="N179" i="1"/>
  <c r="N200" i="1"/>
  <c r="N320" i="1"/>
  <c r="N59" i="1"/>
  <c r="N12" i="1"/>
  <c r="N213" i="1"/>
  <c r="N166" i="1"/>
  <c r="N117" i="1"/>
  <c r="N318" i="1"/>
  <c r="N177" i="1"/>
  <c r="N83" i="1"/>
  <c r="N36" i="1"/>
  <c r="N198" i="1"/>
  <c r="N211" i="1"/>
  <c r="N130" i="1"/>
  <c r="N115" i="1"/>
  <c r="D339" i="1"/>
  <c r="N337" i="1" s="1"/>
  <c r="N316" i="1"/>
  <c r="N128" i="1"/>
  <c r="N209" i="1"/>
  <c r="N149" i="1"/>
  <c r="N196" i="1"/>
  <c r="N269" i="1"/>
  <c r="N290" i="1"/>
  <c r="N303" i="1"/>
  <c r="N102" i="1"/>
  <c r="N175" i="1"/>
  <c r="N34" i="1"/>
  <c r="F329" i="1"/>
  <c r="N324" i="1"/>
  <c r="N309" i="1"/>
  <c r="N305" i="1"/>
  <c r="N298" i="1"/>
  <c r="N294" i="1"/>
  <c r="N275" i="1"/>
  <c r="N262" i="1"/>
  <c r="N258" i="1"/>
  <c r="N251" i="1"/>
  <c r="N247" i="1"/>
  <c r="N228" i="1"/>
  <c r="N224" i="1"/>
  <c r="N217" i="1"/>
  <c r="N182" i="1"/>
  <c r="N155" i="1"/>
  <c r="N151" i="1"/>
  <c r="N136" i="1"/>
  <c r="N132" i="1"/>
  <c r="N108" i="1"/>
  <c r="N87" i="1"/>
  <c r="N74" i="1"/>
  <c r="N70" i="1"/>
  <c r="N42" i="1"/>
  <c r="N38" i="1"/>
  <c r="N14" i="1"/>
  <c r="F331" i="1"/>
  <c r="N23" i="1"/>
  <c r="N243" i="1"/>
  <c r="N222" i="1"/>
  <c r="N162" i="1"/>
  <c r="N62" i="1"/>
  <c r="N57" i="1"/>
  <c r="N16" i="1"/>
  <c r="F337" i="1"/>
  <c r="F335" i="1"/>
  <c r="N104" i="1"/>
  <c r="N55" i="1"/>
  <c r="N322" i="1"/>
  <c r="N311" i="1"/>
  <c r="N307" i="1"/>
  <c r="N296" i="1"/>
  <c r="N292" i="1"/>
  <c r="N277" i="1"/>
  <c r="N273" i="1"/>
  <c r="N264" i="1"/>
  <c r="N260" i="1"/>
  <c r="N249" i="1"/>
  <c r="N245" i="1"/>
  <c r="N230" i="1"/>
  <c r="N226" i="1"/>
  <c r="N203" i="1"/>
  <c r="N169" i="1"/>
  <c r="N157" i="1"/>
  <c r="N153" i="1"/>
  <c r="N134" i="1"/>
  <c r="N122" i="1"/>
  <c r="N110" i="1"/>
  <c r="N106" i="1"/>
  <c r="N89" i="1"/>
  <c r="N85" i="1"/>
  <c r="N76" i="1"/>
  <c r="N72" i="1"/>
  <c r="N40" i="1"/>
  <c r="N308" i="1"/>
  <c r="N306" i="1"/>
  <c r="N295" i="1"/>
  <c r="N293" i="1"/>
  <c r="N274" i="1"/>
  <c r="N261" i="1"/>
  <c r="N259" i="1"/>
  <c r="N248" i="1"/>
  <c r="N246" i="1"/>
  <c r="N227" i="1"/>
  <c r="N225" i="1"/>
  <c r="N154" i="1"/>
  <c r="N152" i="1"/>
  <c r="N133" i="1"/>
  <c r="N107" i="1"/>
  <c r="N86" i="1"/>
  <c r="N73" i="1"/>
  <c r="F564" i="3" l="1"/>
  <c r="F562" i="3"/>
  <c r="E589" i="3"/>
  <c r="E566" i="3"/>
  <c r="K588" i="3"/>
  <c r="E590" i="3"/>
  <c r="K566" i="3"/>
  <c r="M566" i="3" s="1"/>
  <c r="M587" i="3"/>
  <c r="N335" i="1"/>
  <c r="M584" i="3"/>
  <c r="M406" i="3"/>
  <c r="L592" i="3"/>
  <c r="M582" i="3"/>
  <c r="M586" i="3"/>
  <c r="E592" i="3"/>
  <c r="C592" i="3"/>
  <c r="N528" i="3"/>
  <c r="N576" i="3" s="1"/>
  <c r="N524" i="3"/>
  <c r="N572" i="3" s="1"/>
  <c r="N523" i="3"/>
  <c r="N571" i="3" s="1"/>
  <c r="N479" i="3"/>
  <c r="N466" i="3"/>
  <c r="N453" i="3"/>
  <c r="N440" i="3"/>
  <c r="N531" i="3"/>
  <c r="N579" i="3" s="1"/>
  <c r="N519" i="3"/>
  <c r="N567" i="3" s="1"/>
  <c r="N518" i="3"/>
  <c r="N427" i="3"/>
  <c r="N505" i="3"/>
  <c r="N492" i="3"/>
  <c r="N529" i="3"/>
  <c r="N577" i="3" s="1"/>
  <c r="N526" i="3"/>
  <c r="N574" i="3" s="1"/>
  <c r="N522" i="3"/>
  <c r="N570" i="3" s="1"/>
  <c r="N520" i="3"/>
  <c r="N568" i="3" s="1"/>
  <c r="N530" i="3"/>
  <c r="N578" i="3" s="1"/>
  <c r="N527" i="3"/>
  <c r="N575" i="3" s="1"/>
  <c r="N525" i="3"/>
  <c r="N573" i="3" s="1"/>
  <c r="N521" i="3"/>
  <c r="N569" i="3" s="1"/>
  <c r="F531" i="3"/>
  <c r="D566" i="3"/>
  <c r="F566" i="3" s="1"/>
  <c r="F554" i="3"/>
  <c r="M553" i="3"/>
  <c r="M583" i="3"/>
  <c r="G592" i="3"/>
  <c r="D590" i="3"/>
  <c r="F551" i="3"/>
  <c r="D591" i="3"/>
  <c r="F591" i="3" s="1"/>
  <c r="F552" i="3"/>
  <c r="D589" i="3"/>
  <c r="F589" i="3" s="1"/>
  <c r="F550" i="3"/>
  <c r="M585" i="3"/>
  <c r="J592" i="3"/>
  <c r="I592" i="3"/>
  <c r="H592" i="3"/>
  <c r="M579" i="3"/>
  <c r="F579" i="3"/>
  <c r="N393" i="3"/>
  <c r="N405" i="3"/>
  <c r="N565" i="3" s="1"/>
  <c r="N404" i="3"/>
  <c r="N564" i="3" s="1"/>
  <c r="N403" i="3"/>
  <c r="N563" i="3" s="1"/>
  <c r="N402" i="3"/>
  <c r="N562" i="3" s="1"/>
  <c r="N401" i="3"/>
  <c r="N561" i="3" s="1"/>
  <c r="N400" i="3"/>
  <c r="N560" i="3" s="1"/>
  <c r="N399" i="3"/>
  <c r="N559" i="3" s="1"/>
  <c r="N398" i="3"/>
  <c r="N558" i="3" s="1"/>
  <c r="N397" i="3"/>
  <c r="N557" i="3" s="1"/>
  <c r="N396" i="3"/>
  <c r="N556" i="3" s="1"/>
  <c r="N395" i="3"/>
  <c r="N555" i="3" s="1"/>
  <c r="N394" i="3"/>
  <c r="N554" i="3" s="1"/>
  <c r="N380" i="3"/>
  <c r="N315" i="3"/>
  <c r="N289" i="3"/>
  <c r="N250" i="3"/>
  <c r="N237" i="3"/>
  <c r="N406" i="3"/>
  <c r="N566" i="3" s="1"/>
  <c r="F406" i="3"/>
  <c r="N354" i="3"/>
  <c r="N341" i="3"/>
  <c r="N328" i="3"/>
  <c r="N302" i="3"/>
  <c r="N276" i="3"/>
  <c r="N263" i="3"/>
  <c r="N367" i="3"/>
  <c r="M580" i="3"/>
  <c r="N213" i="3"/>
  <c r="N552" i="3" s="1"/>
  <c r="N212" i="3"/>
  <c r="N551" i="3" s="1"/>
  <c r="N211" i="3"/>
  <c r="N550" i="3" s="1"/>
  <c r="F214" i="3"/>
  <c r="N188" i="3"/>
  <c r="N136" i="3"/>
  <c r="N110" i="3"/>
  <c r="N58" i="3"/>
  <c r="N19" i="3"/>
  <c r="N214" i="3"/>
  <c r="N553" i="3" s="1"/>
  <c r="N201" i="3"/>
  <c r="N175" i="3"/>
  <c r="N162" i="3"/>
  <c r="N149" i="3"/>
  <c r="N123" i="3"/>
  <c r="N97" i="3"/>
  <c r="N84" i="3"/>
  <c r="N71" i="3"/>
  <c r="N45" i="3"/>
  <c r="N32" i="3"/>
  <c r="N204" i="3"/>
  <c r="N543" i="3" s="1"/>
  <c r="N205" i="3"/>
  <c r="N544" i="3" s="1"/>
  <c r="N206" i="3"/>
  <c r="N545" i="3" s="1"/>
  <c r="D585" i="3"/>
  <c r="F546" i="3"/>
  <c r="N208" i="3"/>
  <c r="N547" i="3" s="1"/>
  <c r="N209" i="3"/>
  <c r="N548" i="3" s="1"/>
  <c r="N210" i="3"/>
  <c r="N549" i="3" s="1"/>
  <c r="D581" i="3"/>
  <c r="F542" i="3"/>
  <c r="N202" i="3"/>
  <c r="N541" i="3" s="1"/>
  <c r="D580" i="3"/>
  <c r="D553" i="3"/>
  <c r="F553" i="3" s="1"/>
  <c r="F541" i="3"/>
  <c r="D582" i="3"/>
  <c r="F543" i="3"/>
  <c r="D583" i="3"/>
  <c r="F544" i="3"/>
  <c r="D584" i="3"/>
  <c r="F545" i="3"/>
  <c r="N207" i="3"/>
  <c r="N546" i="3" s="1"/>
  <c r="D586" i="3"/>
  <c r="F547" i="3"/>
  <c r="D587" i="3"/>
  <c r="F548" i="3"/>
  <c r="D588" i="3"/>
  <c r="F549" i="3"/>
  <c r="N203" i="3"/>
  <c r="N542" i="3" s="1"/>
  <c r="N326" i="1"/>
  <c r="N313" i="1"/>
  <c r="N44" i="1"/>
  <c r="N206" i="1"/>
  <c r="N332" i="1"/>
  <c r="N328" i="1"/>
  <c r="N279" i="1"/>
  <c r="N112" i="1"/>
  <c r="N31" i="1"/>
  <c r="N334" i="1"/>
  <c r="N300" i="1"/>
  <c r="N253" i="1"/>
  <c r="N327" i="1"/>
  <c r="N172" i="1"/>
  <c r="N266" i="1"/>
  <c r="N159" i="1"/>
  <c r="F339" i="1"/>
  <c r="N330" i="1"/>
  <c r="N333" i="1"/>
  <c r="N18" i="1"/>
  <c r="N138" i="1"/>
  <c r="N65" i="1"/>
  <c r="N329" i="1"/>
  <c r="N91" i="1"/>
  <c r="N338" i="1"/>
  <c r="N125" i="1"/>
  <c r="N336" i="1"/>
  <c r="N232" i="1"/>
  <c r="N219" i="1"/>
  <c r="N185" i="1"/>
  <c r="N78" i="1"/>
  <c r="N331" i="1"/>
  <c r="K592" i="3" l="1"/>
  <c r="F590" i="3"/>
  <c r="M592" i="3"/>
  <c r="F588" i="3"/>
  <c r="F587" i="3"/>
  <c r="F586" i="3"/>
  <c r="F580" i="3"/>
  <c r="D592" i="3"/>
  <c r="N585" i="3" s="1"/>
  <c r="F585" i="3"/>
  <c r="F584" i="3"/>
  <c r="F583" i="3"/>
  <c r="F582" i="3"/>
  <c r="F581" i="3"/>
  <c r="N581" i="3" l="1"/>
  <c r="N582" i="3"/>
  <c r="N583" i="3"/>
  <c r="N584" i="3"/>
  <c r="N592" i="3"/>
  <c r="N590" i="3"/>
  <c r="F592" i="3"/>
  <c r="N589" i="3"/>
  <c r="N591" i="3"/>
  <c r="N580" i="3"/>
  <c r="N586" i="3"/>
  <c r="N587" i="3"/>
  <c r="N588" i="3"/>
</calcChain>
</file>

<file path=xl/sharedStrings.xml><?xml version="1.0" encoding="utf-8"?>
<sst xmlns="http://schemas.openxmlformats.org/spreadsheetml/2006/main" count="1384" uniqueCount="140">
  <si>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</si>
  <si>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</si>
  <si>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</si>
  <si>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</si>
  <si>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</si>
  <si>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</si>
  <si>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</si>
  <si>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</si>
  <si>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</si>
  <si>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</si>
  <si>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</si>
  <si>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</si>
  <si>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</si>
  <si>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</si>
  <si>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</si>
  <si>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</si>
  <si>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</si>
  <si>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</si>
  <si>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</si>
  <si>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</si>
  <si>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</si>
  <si>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</si>
  <si>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</si>
  <si>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</si>
  <si>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</si>
  <si>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</si>
  <si>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</si>
  <si>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</si>
  <si>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</si>
  <si>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</si>
  <si>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</si>
  <si>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</si>
  <si>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</si>
  <si>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</si>
  <si>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</si>
  <si>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</si>
  <si>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</si>
  <si>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</si>
  <si>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</si>
  <si>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</si>
  <si>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</si>
  <si>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</si>
  <si>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</si>
  <si>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</si>
  <si>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</si>
  <si>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</si>
  <si>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</si>
  <si>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</si>
  <si>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</si>
  <si>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</si>
  <si>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</si>
  <si>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</si>
  <si>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</si>
  <si>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</si>
  <si>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</si>
  <si>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</si>
  <si>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</si>
  <si>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</si>
  <si>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</si>
  <si>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</si>
  <si>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</si>
  <si>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</si>
  <si>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</si>
  <si>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</si>
  <si>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</si>
  <si>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</si>
  <si>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</si>
  <si>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</si>
  <si>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</si>
  <si>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</si>
  <si>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</si>
  <si>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</si>
  <si>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</si>
  <si>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</si>
  <si>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</si>
  <si>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</si>
  <si>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</si>
  <si>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</si>
  <si>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</si>
  <si>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</si>
  <si>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</si>
  <si>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</si>
  <si>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</si>
  <si>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</si>
  <si>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</si>
  <si>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</si>
  <si>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</si>
  <si>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</si>
  <si>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</si>
  <si>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</si>
  <si>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</si>
  <si>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</si>
  <si>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</si>
  <si>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</si>
  <si>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</si>
  <si>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</si>
  <si>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</si>
  <si>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</si>
  <si>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</si>
  <si>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</si>
  <si>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</si>
  <si>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0" type="noConversion"/>
  </si>
  <si>
    <t>商业险</t>
    <phoneticPr fontId="40" type="noConversion"/>
  </si>
  <si>
    <t>累计承保出租车台数</t>
    <phoneticPr fontId="40" type="noConversion"/>
  </si>
  <si>
    <t>保费合计</t>
    <phoneticPr fontId="40" type="noConversion"/>
  </si>
  <si>
    <t>累计支付赔款（万元）</t>
    <phoneticPr fontId="40" type="noConversion"/>
  </si>
  <si>
    <t>简单赔付率</t>
    <phoneticPr fontId="40" type="noConversion"/>
  </si>
  <si>
    <t>笔数</t>
    <phoneticPr fontId="40" type="noConversion"/>
  </si>
  <si>
    <t>保费（万元）</t>
    <phoneticPr fontId="40" type="noConversion"/>
  </si>
  <si>
    <t>阳光</t>
  </si>
  <si>
    <t>永城</t>
  </si>
  <si>
    <t>安华</t>
  </si>
  <si>
    <t>英大</t>
  </si>
  <si>
    <t>融盛</t>
  </si>
  <si>
    <t>合计</t>
    <phoneticPr fontId="40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</si>
  <si>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</si>
  <si>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</si>
  <si>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</si>
  <si>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</si>
  <si>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2024年丹东市电销业务统计表</t>
    <phoneticPr fontId="20" type="noConversion"/>
  </si>
  <si>
    <t>2024年各财险公司摩托车交强险承保情况表</t>
    <phoneticPr fontId="20" type="noConversion"/>
  </si>
  <si>
    <t>县域地区</t>
    <phoneticPr fontId="20" type="noConversion"/>
  </si>
  <si>
    <t>合计</t>
    <phoneticPr fontId="20" type="noConversion"/>
  </si>
  <si>
    <t>宽甸总计</t>
    <phoneticPr fontId="20" type="noConversion"/>
  </si>
  <si>
    <t>合计</t>
    <phoneticPr fontId="20" type="noConversion"/>
  </si>
  <si>
    <t>凤城合计</t>
    <phoneticPr fontId="20" type="noConversion"/>
  </si>
  <si>
    <t>合计</t>
    <phoneticPr fontId="20" type="noConversion"/>
  </si>
  <si>
    <t>东港合计</t>
    <phoneticPr fontId="20" type="noConversion"/>
  </si>
  <si>
    <t>丹东地区</t>
    <phoneticPr fontId="20" type="noConversion"/>
  </si>
  <si>
    <t>合计</t>
    <phoneticPr fontId="20" type="noConversion"/>
  </si>
  <si>
    <t>财字3号表                                             （2024年3月）                                           单位：万元</t>
    <phoneticPr fontId="20" type="noConversion"/>
  </si>
  <si>
    <t>2024年1-3月县域财产保险业务统计表</t>
    <phoneticPr fontId="20" type="noConversion"/>
  </si>
  <si>
    <t>2024年1-3月丹东市财产保险业务统计表</t>
    <phoneticPr fontId="20" type="noConversion"/>
  </si>
  <si>
    <t>（2024年3月）</t>
    <phoneticPr fontId="20" type="noConversion"/>
  </si>
  <si>
    <t>东港市1-3月财产保险业务统计表</t>
    <phoneticPr fontId="20" type="noConversion"/>
  </si>
  <si>
    <t>凤城市1-3月财产保险业务统计表</t>
    <phoneticPr fontId="20" type="noConversion"/>
  </si>
  <si>
    <t>宽甸县1-3月财产保险业务统计表</t>
    <phoneticPr fontId="20" type="noConversion"/>
  </si>
  <si>
    <r>
      <t>2024年</t>
    </r>
    <r>
      <rPr>
        <b/>
        <u/>
        <sz val="20"/>
        <rFont val="仿宋_GB2312"/>
        <charset val="134"/>
      </rPr>
      <t xml:space="preserve">1-3月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</si>
  <si>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1-3月“出租车”承保情况统计表</t>
    <phoneticPr fontId="40" type="noConversion"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</si>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</sst>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49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2" fillId="0" borderId="0" xfId="0" applyNumberFormat="1" applyFont="1" applyBorder="1" applyAlignment="1">
      <alignment horizontal="center" vertical="center"/>
    </xf>
    <xf numFmtId="0" fontId="43" fillId="0" borderId="0" xfId="0" applyFont="1" applyBorder="1">
      <alignment vertical="center"/>
    </xf>
    <xf numFmtId="0" fontId="44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2" fontId="48" fillId="0" borderId="4" xfId="0" applyNumberFormat="1" applyFont="1" applyBorder="1" applyAlignment="1">
      <alignment horizontal="center" vertical="center"/>
    </xf>
    <xf numFmtId="1" fontId="48" fillId="0" borderId="4" xfId="0" applyNumberFormat="1" applyFont="1" applyBorder="1" applyAlignment="1">
      <alignment horizontal="center" vertical="center"/>
    </xf>
    <xf numFmtId="180" fontId="48" fillId="3" borderId="4" xfId="0" applyNumberFormat="1" applyFont="1" applyFill="1" applyBorder="1" applyAlignment="1">
      <alignment horizontal="center" vertical="center"/>
    </xf>
    <xf numFmtId="180" fontId="48" fillId="0" borderId="4" xfId="0" applyNumberFormat="1" applyFont="1" applyBorder="1">
      <alignment vertical="center"/>
    </xf>
    <xf numFmtId="10" fontId="48" fillId="3" borderId="4" xfId="0" applyNumberFormat="1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3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23" fillId="0" borderId="24" xfId="0" applyNumberFormat="1" applyFont="1" applyFill="1" applyBorder="1" applyAlignment="1"/>
    <xf numFmtId="177" fontId="6" fillId="0" borderId="24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177" fontId="6" fillId="0" borderId="6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>
      <alignment horizontal="right" vertical="center"/>
    </xf>
    <xf numFmtId="176" fontId="27" fillId="0" borderId="2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62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4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22" fillId="0" borderId="24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24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6"/>
  <sheetViews>
    <sheetView tabSelected="1" topLeftCell="A298" workbookViewId="0">
      <selection activeCell="J324" sqref="J324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2.375" style="158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8" customWidth="1"/>
    <col min="15" max="16384" width="9" style="8"/>
  </cols>
  <sheetData>
    <row r="1" spans="1:14" s="57" customFormat="1" ht="18.75">
      <c r="A1" s="216" t="s">
        <v>132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s="57" customFormat="1" ht="14.25" thickBot="1">
      <c r="B2" s="59" t="s">
        <v>0</v>
      </c>
      <c r="C2" s="58"/>
      <c r="D2" s="58"/>
      <c r="F2" s="153"/>
      <c r="G2" s="73" t="s">
        <v>133</v>
      </c>
      <c r="H2" s="58"/>
      <c r="I2" s="58"/>
      <c r="J2" s="58"/>
      <c r="K2" s="58"/>
      <c r="L2" s="59" t="s">
        <v>1</v>
      </c>
      <c r="N2" s="166"/>
    </row>
    <row r="3" spans="1:14" s="57" customFormat="1" ht="13.5" customHeight="1">
      <c r="A3" s="212" t="s">
        <v>115</v>
      </c>
      <c r="B3" s="163" t="s">
        <v>3</v>
      </c>
      <c r="C3" s="217" t="s">
        <v>4</v>
      </c>
      <c r="D3" s="217"/>
      <c r="E3" s="217"/>
      <c r="F3" s="218"/>
      <c r="G3" s="217" t="s">
        <v>5</v>
      </c>
      <c r="H3" s="217"/>
      <c r="I3" s="217" t="s">
        <v>6</v>
      </c>
      <c r="J3" s="217"/>
      <c r="K3" s="217"/>
      <c r="L3" s="217"/>
      <c r="M3" s="217"/>
      <c r="N3" s="220" t="s">
        <v>7</v>
      </c>
    </row>
    <row r="4" spans="1:14" s="57" customFormat="1">
      <c r="A4" s="210"/>
      <c r="B4" s="58" t="s">
        <v>8</v>
      </c>
      <c r="C4" s="219" t="s">
        <v>9</v>
      </c>
      <c r="D4" s="219" t="s">
        <v>10</v>
      </c>
      <c r="E4" s="219" t="s">
        <v>11</v>
      </c>
      <c r="F4" s="194" t="s">
        <v>12</v>
      </c>
      <c r="G4" s="219" t="s">
        <v>13</v>
      </c>
      <c r="H4" s="219" t="s">
        <v>14</v>
      </c>
      <c r="I4" s="205" t="s">
        <v>13</v>
      </c>
      <c r="J4" s="219" t="s">
        <v>15</v>
      </c>
      <c r="K4" s="219"/>
      <c r="L4" s="219"/>
      <c r="M4" s="206" t="s">
        <v>12</v>
      </c>
      <c r="N4" s="221"/>
    </row>
    <row r="5" spans="1:14" s="57" customFormat="1">
      <c r="A5" s="213"/>
      <c r="B5" s="164" t="s">
        <v>16</v>
      </c>
      <c r="C5" s="219"/>
      <c r="D5" s="219"/>
      <c r="E5" s="219"/>
      <c r="F5" s="195" t="s">
        <v>17</v>
      </c>
      <c r="G5" s="219"/>
      <c r="H5" s="219"/>
      <c r="I5" s="33" t="s">
        <v>18</v>
      </c>
      <c r="J5" s="205" t="s">
        <v>9</v>
      </c>
      <c r="K5" s="205" t="s">
        <v>10</v>
      </c>
      <c r="L5" s="205" t="s">
        <v>11</v>
      </c>
      <c r="M5" s="207" t="s">
        <v>17</v>
      </c>
      <c r="N5" s="193" t="s">
        <v>17</v>
      </c>
    </row>
    <row r="6" spans="1:14" s="57" customFormat="1" ht="13.5" customHeight="1">
      <c r="A6" s="210" t="s">
        <v>2</v>
      </c>
      <c r="B6" s="205" t="s">
        <v>19</v>
      </c>
      <c r="C6" s="74">
        <v>4132.2804720000004</v>
      </c>
      <c r="D6" s="74">
        <v>9681.9381209999992</v>
      </c>
      <c r="E6" s="71">
        <v>9556.4338939999998</v>
      </c>
      <c r="F6" s="154">
        <f>(D6-E6)/E6*100</f>
        <v>1.3132956120671455</v>
      </c>
      <c r="G6" s="72">
        <v>72345</v>
      </c>
      <c r="H6" s="72">
        <v>8772718.4600000009</v>
      </c>
      <c r="I6" s="72">
        <v>9136</v>
      </c>
      <c r="J6" s="71">
        <v>2051.160257</v>
      </c>
      <c r="K6" s="71">
        <v>6821.7482010000003</v>
      </c>
      <c r="L6" s="71">
        <v>6121.3241289999996</v>
      </c>
      <c r="M6" s="31">
        <f t="shared" ref="M6:M18" si="0">(K6-L6)/L6*100</f>
        <v>11.442362097470312</v>
      </c>
      <c r="N6" s="167">
        <f>D6/D327*100</f>
        <v>37.728123710446951</v>
      </c>
    </row>
    <row r="7" spans="1:14" s="57" customFormat="1" ht="13.5" customHeight="1">
      <c r="A7" s="210"/>
      <c r="B7" s="205" t="s">
        <v>20</v>
      </c>
      <c r="C7" s="74">
        <v>1301.5346770000001</v>
      </c>
      <c r="D7" s="74">
        <v>3153.3357380000002</v>
      </c>
      <c r="E7" s="72">
        <v>2813.5375779999999</v>
      </c>
      <c r="F7" s="154">
        <f>(D7-E7)/E7*100</f>
        <v>12.077256854751001</v>
      </c>
      <c r="G7" s="72">
        <v>39535</v>
      </c>
      <c r="H7" s="72">
        <v>790700</v>
      </c>
      <c r="I7" s="72">
        <v>5624</v>
      </c>
      <c r="J7" s="71">
        <v>836.60753399999999</v>
      </c>
      <c r="K7" s="71">
        <v>2807.1335949999998</v>
      </c>
      <c r="L7" s="71">
        <v>2227.4249260000001</v>
      </c>
      <c r="M7" s="31">
        <f t="shared" si="0"/>
        <v>26.025957698203456</v>
      </c>
      <c r="N7" s="167">
        <f>D7/D328*100</f>
        <v>38.127755881514652</v>
      </c>
    </row>
    <row r="8" spans="1:14" s="57" customFormat="1" ht="13.5" customHeight="1">
      <c r="A8" s="210"/>
      <c r="B8" s="205" t="s">
        <v>21</v>
      </c>
      <c r="C8" s="74">
        <v>192.10765599999999</v>
      </c>
      <c r="D8" s="74">
        <v>663</v>
      </c>
      <c r="E8" s="72">
        <v>630.70389999999998</v>
      </c>
      <c r="F8" s="154">
        <f>(D8-E8)/E8*100</f>
        <v>5.1206437759462125</v>
      </c>
      <c r="G8" s="72">
        <v>291</v>
      </c>
      <c r="H8" s="72">
        <v>681907.95</v>
      </c>
      <c r="I8" s="72">
        <v>48</v>
      </c>
      <c r="J8" s="71">
        <v>15.650506999999999</v>
      </c>
      <c r="K8" s="71">
        <v>51.521293999999997</v>
      </c>
      <c r="L8" s="71">
        <v>138.40748099999999</v>
      </c>
      <c r="M8" s="31">
        <f t="shared" si="0"/>
        <v>-62.775643608454942</v>
      </c>
      <c r="N8" s="167">
        <f>D8/D329*100</f>
        <v>35.214271044897529</v>
      </c>
    </row>
    <row r="9" spans="1:14" s="57" customFormat="1" ht="13.5" customHeight="1">
      <c r="A9" s="210"/>
      <c r="B9" s="205" t="s">
        <v>22</v>
      </c>
      <c r="C9" s="74">
        <v>212.94290000000001</v>
      </c>
      <c r="D9" s="74">
        <v>666.22198100000003</v>
      </c>
      <c r="E9" s="72">
        <v>690.88498400000003</v>
      </c>
      <c r="F9" s="154">
        <f>(D9-E9)/E9*100</f>
        <v>-3.5697697259548486</v>
      </c>
      <c r="G9" s="72">
        <v>58237</v>
      </c>
      <c r="H9" s="72">
        <v>261641.4</v>
      </c>
      <c r="I9" s="72">
        <v>647</v>
      </c>
      <c r="J9" s="71">
        <v>15.569000000000001</v>
      </c>
      <c r="K9" s="71">
        <v>103.97092000000001</v>
      </c>
      <c r="L9" s="71">
        <v>105.29888</v>
      </c>
      <c r="M9" s="31">
        <f t="shared" si="0"/>
        <v>-1.2611340215584348</v>
      </c>
      <c r="N9" s="167">
        <f>D9/D330*100</f>
        <v>51.225333404310355</v>
      </c>
    </row>
    <row r="10" spans="1:14" s="57" customFormat="1" ht="13.5" customHeight="1">
      <c r="A10" s="210"/>
      <c r="B10" s="205" t="s">
        <v>23</v>
      </c>
      <c r="C10" s="74">
        <v>39.464120000000001</v>
      </c>
      <c r="D10" s="74">
        <v>59.434699999999999</v>
      </c>
      <c r="E10" s="72">
        <v>65.366293999999996</v>
      </c>
      <c r="F10" s="154">
        <f>(D10-E10)/E10*100</f>
        <v>-9.0743923772089587</v>
      </c>
      <c r="G10" s="72">
        <v>389</v>
      </c>
      <c r="H10" s="72">
        <v>100242.18</v>
      </c>
      <c r="I10" s="72">
        <v>5</v>
      </c>
      <c r="J10" s="71">
        <v>3.0311680000000001</v>
      </c>
      <c r="K10" s="71">
        <v>17.176145999999999</v>
      </c>
      <c r="L10" s="71">
        <v>17.299941</v>
      </c>
      <c r="M10" s="31">
        <f t="shared" si="0"/>
        <v>-0.71558047510104927</v>
      </c>
      <c r="N10" s="167">
        <f>D10/D331*100</f>
        <v>31.293725745594752</v>
      </c>
    </row>
    <row r="11" spans="1:14" s="57" customFormat="1" ht="13.5" customHeight="1">
      <c r="A11" s="210"/>
      <c r="B11" s="205" t="s">
        <v>24</v>
      </c>
      <c r="C11" s="74">
        <v>1024.3856069999999</v>
      </c>
      <c r="D11" s="74">
        <v>1833.9994999999999</v>
      </c>
      <c r="E11" s="72">
        <v>1455.317319</v>
      </c>
      <c r="F11" s="154">
        <f>(D11-E11)/E11*100</f>
        <v>26.020591939372085</v>
      </c>
      <c r="G11" s="72">
        <v>1861</v>
      </c>
      <c r="H11" s="72">
        <v>1021099.32</v>
      </c>
      <c r="I11" s="72">
        <v>391</v>
      </c>
      <c r="J11" s="71">
        <v>77.116625999999997</v>
      </c>
      <c r="K11" s="71">
        <v>951.50408200000004</v>
      </c>
      <c r="L11" s="71">
        <v>270.09859599999999</v>
      </c>
      <c r="M11" s="31">
        <f t="shared" si="0"/>
        <v>252.28027694005496</v>
      </c>
      <c r="N11" s="167">
        <f>D11/D332*100</f>
        <v>55.427959742918155</v>
      </c>
    </row>
    <row r="12" spans="1:14" s="57" customFormat="1" ht="13.5" customHeight="1">
      <c r="A12" s="210"/>
      <c r="B12" s="205" t="s">
        <v>25</v>
      </c>
      <c r="C12" s="74">
        <v>1734.4894859999999</v>
      </c>
      <c r="D12" s="74">
        <v>4402.9586840000002</v>
      </c>
      <c r="E12" s="74">
        <v>3132.3206100000002</v>
      </c>
      <c r="F12" s="154">
        <f>(D12-E12)/E12*100</f>
        <v>40.565390079912667</v>
      </c>
      <c r="G12" s="74">
        <v>235</v>
      </c>
      <c r="H12" s="74">
        <v>63008.21</v>
      </c>
      <c r="I12" s="74">
        <v>863</v>
      </c>
      <c r="J12" s="71">
        <v>1443.2824900000001</v>
      </c>
      <c r="K12" s="71">
        <v>2376.1651870000001</v>
      </c>
      <c r="L12" s="71">
        <v>2351.4227740000001</v>
      </c>
      <c r="M12" s="31">
        <f t="shared" si="0"/>
        <v>1.0522315796878448</v>
      </c>
      <c r="N12" s="167">
        <f>D12/D333*100</f>
        <v>58.538096876547407</v>
      </c>
    </row>
    <row r="13" spans="1:14" s="58" customFormat="1" ht="13.5" customHeight="1">
      <c r="A13" s="210"/>
      <c r="B13" s="205" t="s">
        <v>26</v>
      </c>
      <c r="C13" s="74">
        <v>1270.2041899999999</v>
      </c>
      <c r="D13" s="74">
        <v>1823.039966</v>
      </c>
      <c r="E13" s="72">
        <v>1855.578311</v>
      </c>
      <c r="F13" s="154">
        <f>(D13-E13)/E13*100</f>
        <v>-1.7535419985839624</v>
      </c>
      <c r="G13" s="72">
        <v>74766</v>
      </c>
      <c r="H13" s="72">
        <v>24294320.370000001</v>
      </c>
      <c r="I13" s="72">
        <v>13112</v>
      </c>
      <c r="J13" s="71">
        <v>140.78127000000001</v>
      </c>
      <c r="K13" s="71">
        <v>617.72698600000001</v>
      </c>
      <c r="L13" s="71">
        <v>1453.6364510000001</v>
      </c>
      <c r="M13" s="31">
        <f t="shared" si="0"/>
        <v>-57.504712710317143</v>
      </c>
      <c r="N13" s="167">
        <f>D13/D334*100</f>
        <v>21.738575189130295</v>
      </c>
    </row>
    <row r="14" spans="1:14" s="58" customFormat="1" ht="13.5" customHeight="1">
      <c r="A14" s="210"/>
      <c r="B14" s="205" t="s">
        <v>27</v>
      </c>
      <c r="C14" s="74">
        <v>25.03585</v>
      </c>
      <c r="D14" s="74">
        <v>119.17003699999999</v>
      </c>
      <c r="E14" s="72">
        <v>163.4</v>
      </c>
      <c r="F14" s="154">
        <f>(D14-E14)/E14*100</f>
        <v>-27.068520807833547</v>
      </c>
      <c r="G14" s="72">
        <v>36</v>
      </c>
      <c r="H14" s="72">
        <v>29406.81</v>
      </c>
      <c r="I14" s="72">
        <v>1</v>
      </c>
      <c r="J14" s="76">
        <v>10.192926</v>
      </c>
      <c r="K14" s="71">
        <v>81.211326</v>
      </c>
      <c r="L14" s="71">
        <v>102.92283</v>
      </c>
      <c r="M14" s="31">
        <f t="shared" si="0"/>
        <v>-21.094934913857308</v>
      </c>
      <c r="N14" s="167">
        <f>D14/D335*100</f>
        <v>17.138672295355622</v>
      </c>
    </row>
    <row r="15" spans="1:14" s="58" customFormat="1" ht="13.5" customHeight="1">
      <c r="A15" s="210"/>
      <c r="B15" s="14" t="s">
        <v>28</v>
      </c>
      <c r="C15" s="74">
        <v>23.235849999999999</v>
      </c>
      <c r="D15" s="74">
        <v>119.292096</v>
      </c>
      <c r="E15" s="75">
        <v>98.428414000000004</v>
      </c>
      <c r="F15" s="154">
        <f>(D15-E15)/E15*100</f>
        <v>21.196808068044252</v>
      </c>
      <c r="G15" s="75">
        <v>34</v>
      </c>
      <c r="H15" s="75">
        <v>29011.21</v>
      </c>
      <c r="I15" s="75">
        <v>0</v>
      </c>
      <c r="J15" s="76">
        <v>0</v>
      </c>
      <c r="K15" s="71">
        <v>71</v>
      </c>
      <c r="L15" s="71"/>
      <c r="M15" s="31">
        <v>0</v>
      </c>
      <c r="N15" s="167">
        <f>D15/D336*100</f>
        <v>61.295098853142562</v>
      </c>
    </row>
    <row r="16" spans="1:14" s="58" customFormat="1" ht="13.5" customHeight="1">
      <c r="A16" s="210"/>
      <c r="B16" s="14" t="s">
        <v>29</v>
      </c>
      <c r="C16" s="74">
        <v>1.1396230000000001</v>
      </c>
      <c r="D16" s="74">
        <v>1.1396230000000001</v>
      </c>
      <c r="E16" s="75">
        <v>62.756208000000001</v>
      </c>
      <c r="F16" s="154">
        <f>(D16-E16)/E16*100</f>
        <v>-98.184047385399708</v>
      </c>
      <c r="G16" s="75">
        <v>1</v>
      </c>
      <c r="H16" s="75">
        <v>377.2</v>
      </c>
      <c r="I16" s="75">
        <v>1</v>
      </c>
      <c r="J16" s="76">
        <v>8.8004359999999995</v>
      </c>
      <c r="K16" s="71">
        <v>8.8188359999999992</v>
      </c>
      <c r="L16" s="71"/>
      <c r="M16" s="31">
        <v>0</v>
      </c>
      <c r="N16" s="167">
        <f>D16/D337*100</f>
        <v>1.2788778044575602</v>
      </c>
    </row>
    <row r="17" spans="1:14" s="58" customFormat="1" ht="13.5" customHeight="1">
      <c r="A17" s="210"/>
      <c r="B17" s="14" t="s">
        <v>30</v>
      </c>
      <c r="C17" s="74">
        <v>0</v>
      </c>
      <c r="D17" s="74">
        <v>-1.922059</v>
      </c>
      <c r="E17" s="75">
        <v>2.2123200000000001</v>
      </c>
      <c r="F17" s="154">
        <f>(D17-E17)/E17*100</f>
        <v>-186.87979135025674</v>
      </c>
      <c r="G17" s="75">
        <v>0</v>
      </c>
      <c r="H17" s="75">
        <v>-81.59</v>
      </c>
      <c r="I17" s="75">
        <v>0</v>
      </c>
      <c r="J17" s="76">
        <v>1.39249</v>
      </c>
      <c r="K17" s="71">
        <v>1.39249</v>
      </c>
      <c r="L17" s="71">
        <v>102.92283</v>
      </c>
      <c r="M17" s="31">
        <f t="shared" si="0"/>
        <v>-98.647054302723703</v>
      </c>
      <c r="N17" s="167">
        <f>D17/D338*100</f>
        <v>-0.6636901984281619</v>
      </c>
    </row>
    <row r="18" spans="1:14" s="58" customFormat="1" ht="13.5" customHeight="1" thickBot="1">
      <c r="A18" s="211"/>
      <c r="B18" s="15" t="s">
        <v>129</v>
      </c>
      <c r="C18" s="16">
        <f>C6+C8+C9+C10+C11+C12+C13+C14</f>
        <v>8630.9102810000004</v>
      </c>
      <c r="D18" s="16">
        <f t="shared" ref="D18:L18" si="1">D6+D8+D9+D10+D11+D12+D13+D14</f>
        <v>19249.762988999999</v>
      </c>
      <c r="E18" s="16">
        <f t="shared" si="1"/>
        <v>17550.005312000001</v>
      </c>
      <c r="F18" s="155">
        <f>(D18-E18)/E18*100</f>
        <v>9.6852259972694732</v>
      </c>
      <c r="G18" s="16">
        <f t="shared" si="1"/>
        <v>208160</v>
      </c>
      <c r="H18" s="16">
        <f t="shared" si="1"/>
        <v>35224344.700000003</v>
      </c>
      <c r="I18" s="16">
        <f t="shared" si="1"/>
        <v>24203</v>
      </c>
      <c r="J18" s="16">
        <f t="shared" si="1"/>
        <v>3756.7842439999999</v>
      </c>
      <c r="K18" s="16">
        <f t="shared" si="1"/>
        <v>11021.024142</v>
      </c>
      <c r="L18" s="16">
        <f t="shared" si="1"/>
        <v>10560.411082000001</v>
      </c>
      <c r="M18" s="16">
        <f t="shared" si="0"/>
        <v>4.3616963054128171</v>
      </c>
      <c r="N18" s="168">
        <f>D18/D339*100</f>
        <v>39.327369182059826</v>
      </c>
    </row>
    <row r="19" spans="1:14" s="57" customFormat="1" ht="14.25" thickTop="1">
      <c r="A19" s="222" t="s">
        <v>31</v>
      </c>
      <c r="B19" s="18" t="s">
        <v>19</v>
      </c>
      <c r="C19" s="21">
        <v>1339.909913</v>
      </c>
      <c r="D19" s="21">
        <v>3365.7074560000001</v>
      </c>
      <c r="E19" s="20">
        <v>3246.192528</v>
      </c>
      <c r="F19" s="156">
        <f>(D19-E19)/E19*100</f>
        <v>3.6816956162989496</v>
      </c>
      <c r="G19" s="20">
        <v>23340</v>
      </c>
      <c r="H19" s="20">
        <v>3351194.5874999999</v>
      </c>
      <c r="I19" s="20">
        <v>4497</v>
      </c>
      <c r="J19" s="20">
        <v>2237.8814619999998</v>
      </c>
      <c r="K19" s="20">
        <v>1487.5265099999999</v>
      </c>
      <c r="L19" s="22">
        <v>1983.1458809999999</v>
      </c>
      <c r="M19" s="111">
        <f t="shared" ref="M19:M31" si="2">(K19-L19)/L19*100</f>
        <v>-24.991574031360937</v>
      </c>
      <c r="N19" s="169">
        <f>D19/D327*100</f>
        <v>13.115331422922416</v>
      </c>
    </row>
    <row r="20" spans="1:14" s="57" customFormat="1">
      <c r="A20" s="223"/>
      <c r="B20" s="205" t="s">
        <v>20</v>
      </c>
      <c r="C20" s="21">
        <v>402.70102000000003</v>
      </c>
      <c r="D20" s="21">
        <v>1025.5120690000001</v>
      </c>
      <c r="E20" s="20">
        <v>933.98975900000005</v>
      </c>
      <c r="F20" s="154">
        <f>(D20-E20)/E20*100</f>
        <v>9.7990699703164577</v>
      </c>
      <c r="G20" s="20">
        <v>11812</v>
      </c>
      <c r="H20" s="20">
        <v>235460</v>
      </c>
      <c r="I20" s="20">
        <v>1819</v>
      </c>
      <c r="J20" s="20">
        <v>789.82641100000001</v>
      </c>
      <c r="K20" s="20">
        <v>510.574431</v>
      </c>
      <c r="L20" s="22">
        <v>683.76404400000001</v>
      </c>
      <c r="M20" s="31">
        <f t="shared" si="2"/>
        <v>-25.328856426384423</v>
      </c>
      <c r="N20" s="167">
        <f>D20/D328*100</f>
        <v>12.399717971413486</v>
      </c>
    </row>
    <row r="21" spans="1:14" s="57" customFormat="1">
      <c r="A21" s="223"/>
      <c r="B21" s="205" t="s">
        <v>21</v>
      </c>
      <c r="C21" s="21">
        <v>3.8</v>
      </c>
      <c r="D21" s="21">
        <v>30.986927000000001</v>
      </c>
      <c r="E21" s="20">
        <v>46.485762000000001</v>
      </c>
      <c r="F21" s="154">
        <f>(D21-E21)/E21*100</f>
        <v>-33.341036767343944</v>
      </c>
      <c r="G21" s="20">
        <v>67</v>
      </c>
      <c r="H21" s="20">
        <v>45701.951352999997</v>
      </c>
      <c r="I21" s="20">
        <v>4</v>
      </c>
      <c r="J21" s="20">
        <v>107.791718</v>
      </c>
      <c r="K21" s="20">
        <v>43.259019000000002</v>
      </c>
      <c r="L21" s="22">
        <v>0.55132700000000001</v>
      </c>
      <c r="M21" s="31">
        <f t="shared" si="2"/>
        <v>7746.3450910258343</v>
      </c>
      <c r="N21" s="167">
        <f>D21/D329*100</f>
        <v>1.6458251074305481</v>
      </c>
    </row>
    <row r="22" spans="1:14" s="57" customFormat="1">
      <c r="A22" s="223"/>
      <c r="B22" s="205" t="s">
        <v>22</v>
      </c>
      <c r="C22" s="21">
        <v>68.101196000000002</v>
      </c>
      <c r="D22" s="21">
        <v>190.21247199999999</v>
      </c>
      <c r="E22" s="20">
        <v>137.165988</v>
      </c>
      <c r="F22" s="154">
        <f>(D22-E22)/E22*100</f>
        <v>38.673205197195088</v>
      </c>
      <c r="G22" s="20">
        <v>8808</v>
      </c>
      <c r="H22" s="20">
        <v>38783.614999999998</v>
      </c>
      <c r="I22" s="20">
        <v>11</v>
      </c>
      <c r="J22" s="20">
        <v>10.475</v>
      </c>
      <c r="K22" s="20">
        <v>10.404999999999999</v>
      </c>
      <c r="L22" s="22">
        <v>2.2225000000000001</v>
      </c>
      <c r="M22" s="31">
        <f t="shared" si="2"/>
        <v>368.1664791901012</v>
      </c>
      <c r="N22" s="167">
        <f>D22/D330*100</f>
        <v>14.625301436666419</v>
      </c>
    </row>
    <row r="23" spans="1:14" s="57" customFormat="1">
      <c r="A23" s="223"/>
      <c r="B23" s="205" t="s">
        <v>23</v>
      </c>
      <c r="C23" s="21">
        <v>0</v>
      </c>
      <c r="D23" s="21">
        <v>0</v>
      </c>
      <c r="E23" s="20">
        <v>0</v>
      </c>
      <c r="F23" s="154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31">
        <v>0</v>
      </c>
      <c r="N23" s="167">
        <f>D23/D331*100</f>
        <v>0</v>
      </c>
    </row>
    <row r="24" spans="1:14" s="57" customFormat="1">
      <c r="A24" s="223"/>
      <c r="B24" s="205" t="s">
        <v>24</v>
      </c>
      <c r="C24" s="21">
        <v>22.24</v>
      </c>
      <c r="D24" s="21">
        <v>102.58817999999999</v>
      </c>
      <c r="E24" s="20">
        <v>60.720979999999997</v>
      </c>
      <c r="F24" s="154">
        <f>(D24-E24)/E24*100</f>
        <v>68.950138815282628</v>
      </c>
      <c r="G24" s="20">
        <v>4578</v>
      </c>
      <c r="H24" s="20">
        <v>203819.600408</v>
      </c>
      <c r="I24" s="20">
        <v>29</v>
      </c>
      <c r="J24" s="20">
        <v>18.830366000000001</v>
      </c>
      <c r="K24" s="20">
        <v>4.1369800000000003</v>
      </c>
      <c r="L24" s="22">
        <v>80.418503000000001</v>
      </c>
      <c r="M24" s="31">
        <f t="shared" si="2"/>
        <v>-94.855686383517991</v>
      </c>
      <c r="N24" s="167">
        <f>D24/D332*100</f>
        <v>3.1004662275748935</v>
      </c>
    </row>
    <row r="25" spans="1:14" s="57" customFormat="1">
      <c r="A25" s="223"/>
      <c r="B25" s="205" t="s">
        <v>25</v>
      </c>
      <c r="C25" s="20">
        <v>8.4263279999999998</v>
      </c>
      <c r="D25" s="20">
        <v>561.67497000000003</v>
      </c>
      <c r="E25" s="20">
        <v>281.44513999999998</v>
      </c>
      <c r="F25" s="154">
        <f>(D25-E25)/E25*100</f>
        <v>99.568189381419074</v>
      </c>
      <c r="G25" s="22">
        <v>85</v>
      </c>
      <c r="H25" s="22">
        <v>8656.8994999999995</v>
      </c>
      <c r="I25" s="22">
        <v>802</v>
      </c>
      <c r="J25" s="22">
        <v>86.570650999999998</v>
      </c>
      <c r="K25" s="22">
        <v>54.637</v>
      </c>
      <c r="L25" s="22">
        <v>44.597200000000001</v>
      </c>
      <c r="M25" s="31">
        <f t="shared" si="2"/>
        <v>22.512175652283101</v>
      </c>
      <c r="N25" s="167">
        <f>D25/D333*100</f>
        <v>7.4675658271500271</v>
      </c>
    </row>
    <row r="26" spans="1:14" s="58" customFormat="1">
      <c r="A26" s="223"/>
      <c r="B26" s="205" t="s">
        <v>26</v>
      </c>
      <c r="C26" s="20">
        <v>54.05</v>
      </c>
      <c r="D26" s="20">
        <v>2377.8000000000002</v>
      </c>
      <c r="E26" s="20">
        <v>2504.5700000000002</v>
      </c>
      <c r="F26" s="154">
        <f>(D26-E26)/E26*100</f>
        <v>-5.0615474911861105</v>
      </c>
      <c r="G26" s="20">
        <v>50693</v>
      </c>
      <c r="H26" s="20">
        <v>23331063.170000002</v>
      </c>
      <c r="I26" s="20">
        <v>14067</v>
      </c>
      <c r="J26" s="20">
        <v>0</v>
      </c>
      <c r="K26" s="20">
        <v>848.72638900000004</v>
      </c>
      <c r="L26" s="22">
        <v>1687.7746950000001</v>
      </c>
      <c r="M26" s="31">
        <f t="shared" si="2"/>
        <v>-49.713288656694779</v>
      </c>
      <c r="N26" s="167">
        <f>D26/D334*100</f>
        <v>28.353730608621238</v>
      </c>
    </row>
    <row r="27" spans="1:14" s="58" customFormat="1">
      <c r="A27" s="223"/>
      <c r="B27" s="205" t="s">
        <v>27</v>
      </c>
      <c r="C27" s="139">
        <v>0</v>
      </c>
      <c r="D27" s="139">
        <v>0.01</v>
      </c>
      <c r="E27" s="20">
        <v>1.6775999999999999E-2</v>
      </c>
      <c r="F27" s="154">
        <f>(D27-E27)/E27*100</f>
        <v>-40.39103481163567</v>
      </c>
      <c r="G27" s="20">
        <v>4</v>
      </c>
      <c r="H27" s="20">
        <v>153</v>
      </c>
      <c r="I27" s="20">
        <v>1</v>
      </c>
      <c r="J27" s="20">
        <v>0</v>
      </c>
      <c r="K27" s="20">
        <v>0</v>
      </c>
      <c r="L27" s="20">
        <v>0</v>
      </c>
      <c r="M27" s="31">
        <v>0</v>
      </c>
      <c r="N27" s="167">
        <f>D27/D335*100</f>
        <v>1.4381695874908242E-3</v>
      </c>
    </row>
    <row r="28" spans="1:14" s="58" customFormat="1">
      <c r="A28" s="223"/>
      <c r="B28" s="14" t="s">
        <v>28</v>
      </c>
      <c r="C28" s="40">
        <v>0</v>
      </c>
      <c r="D28" s="40">
        <v>0</v>
      </c>
      <c r="E28" s="40">
        <v>0</v>
      </c>
      <c r="F28" s="154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31">
        <v>0</v>
      </c>
      <c r="N28" s="167">
        <f>D28/D336*100</f>
        <v>0</v>
      </c>
    </row>
    <row r="29" spans="1:14" s="58" customFormat="1">
      <c r="A29" s="223"/>
      <c r="B29" s="14" t="s">
        <v>29</v>
      </c>
      <c r="C29" s="40">
        <v>0</v>
      </c>
      <c r="D29" s="40">
        <v>6.9249999999999997E-3</v>
      </c>
      <c r="E29" s="40">
        <v>1.6775999999999999E-2</v>
      </c>
      <c r="F29" s="154">
        <f>(D29-E29)/E29*100</f>
        <v>-58.720791607057699</v>
      </c>
      <c r="G29" s="40">
        <v>4</v>
      </c>
      <c r="H29" s="40">
        <v>153</v>
      </c>
      <c r="I29" s="20">
        <v>0</v>
      </c>
      <c r="J29" s="20">
        <v>0</v>
      </c>
      <c r="K29" s="20">
        <v>0</v>
      </c>
      <c r="L29" s="20">
        <v>0</v>
      </c>
      <c r="M29" s="31">
        <v>0</v>
      </c>
      <c r="N29" s="167">
        <f>D29/D337*100</f>
        <v>7.7711916974899618E-3</v>
      </c>
    </row>
    <row r="30" spans="1:14" s="58" customFormat="1">
      <c r="A30" s="223"/>
      <c r="B30" s="14" t="s">
        <v>30</v>
      </c>
      <c r="C30" s="139">
        <v>0</v>
      </c>
      <c r="D30" s="139">
        <v>0</v>
      </c>
      <c r="E30" s="40">
        <v>0</v>
      </c>
      <c r="F30" s="154">
        <v>0</v>
      </c>
      <c r="G30" s="20">
        <v>0</v>
      </c>
      <c r="H30" s="20">
        <v>0</v>
      </c>
      <c r="I30" s="40">
        <v>1</v>
      </c>
      <c r="J30" s="20">
        <v>0</v>
      </c>
      <c r="K30" s="20">
        <v>0</v>
      </c>
      <c r="L30" s="20">
        <v>0</v>
      </c>
      <c r="M30" s="31">
        <v>0</v>
      </c>
      <c r="N30" s="167">
        <f>D30/D338*100</f>
        <v>0</v>
      </c>
    </row>
    <row r="31" spans="1:14" s="58" customFormat="1" ht="14.25" thickBot="1">
      <c r="A31" s="284"/>
      <c r="B31" s="15" t="s">
        <v>129</v>
      </c>
      <c r="C31" s="16">
        <f>C19+C21+C22+C23+C24+C25+C26+C27</f>
        <v>1496.527437</v>
      </c>
      <c r="D31" s="16">
        <f>D19+D21+D22+D23+D24+D25+D26+D27</f>
        <v>6628.9800050000003</v>
      </c>
      <c r="E31" s="16">
        <f>E19+E21+E22+E23+E24+E25+E26+E27</f>
        <v>6276.5971740000005</v>
      </c>
      <c r="F31" s="155">
        <f>(D31-E31)/E31*100</f>
        <v>5.614233656091562</v>
      </c>
      <c r="G31" s="16">
        <f t="shared" ref="G31:L31" si="3">G19+G21+G22+G23+G24+G25+G26+G27</f>
        <v>87575</v>
      </c>
      <c r="H31" s="16">
        <f t="shared" si="3"/>
        <v>26979372.823761001</v>
      </c>
      <c r="I31" s="16">
        <f t="shared" si="3"/>
        <v>19411</v>
      </c>
      <c r="J31" s="16">
        <f t="shared" si="3"/>
        <v>2461.5491969999998</v>
      </c>
      <c r="K31" s="16">
        <f t="shared" si="3"/>
        <v>2448.6908979999998</v>
      </c>
      <c r="L31" s="16">
        <f t="shared" si="3"/>
        <v>3798.710106</v>
      </c>
      <c r="M31" s="16">
        <f t="shared" si="2"/>
        <v>-35.538884787961763</v>
      </c>
      <c r="N31" s="168">
        <f>D31/D339*100</f>
        <v>13.543041756207661</v>
      </c>
    </row>
    <row r="32" spans="1:14" s="57" customFormat="1" ht="14.25" thickTop="1">
      <c r="A32" s="222" t="s">
        <v>32</v>
      </c>
      <c r="B32" s="18" t="s">
        <v>19</v>
      </c>
      <c r="C32" s="196">
        <v>2670.6004480000011</v>
      </c>
      <c r="D32" s="196">
        <v>6292.3156590000008</v>
      </c>
      <c r="E32" s="285">
        <v>6102.770716</v>
      </c>
      <c r="F32" s="197">
        <f>(D32-E32)/E32*100</f>
        <v>3.1058834064183247</v>
      </c>
      <c r="G32" s="198">
        <v>47008</v>
      </c>
      <c r="H32" s="196">
        <v>10340911.004611999</v>
      </c>
      <c r="I32" s="198">
        <v>3411</v>
      </c>
      <c r="J32" s="196">
        <v>4306</v>
      </c>
      <c r="K32" s="196">
        <v>4557.837012</v>
      </c>
      <c r="L32" s="196">
        <v>3227.3294780000001</v>
      </c>
      <c r="M32" s="111">
        <f t="shared" ref="M32:M42" si="4">(K32-L32)/L32*100</f>
        <v>41.226269058358589</v>
      </c>
      <c r="N32" s="169">
        <f>D32/D327*100</f>
        <v>24.519601410488566</v>
      </c>
    </row>
    <row r="33" spans="1:14" s="57" customFormat="1">
      <c r="A33" s="223"/>
      <c r="B33" s="205" t="s">
        <v>20</v>
      </c>
      <c r="C33" s="99">
        <v>793.99829199999976</v>
      </c>
      <c r="D33" s="99">
        <v>1948.9631739999998</v>
      </c>
      <c r="E33" s="91">
        <v>1790.8025680000001</v>
      </c>
      <c r="F33" s="26">
        <f>(D33-E33)/E33*100</f>
        <v>8.8318281884438132</v>
      </c>
      <c r="G33" s="72">
        <v>23678</v>
      </c>
      <c r="H33" s="99">
        <v>473340</v>
      </c>
      <c r="I33" s="72">
        <v>2860</v>
      </c>
      <c r="J33" s="99">
        <v>3817</v>
      </c>
      <c r="K33" s="99">
        <v>1708.6841920000002</v>
      </c>
      <c r="L33" s="99">
        <v>946.94057699999996</v>
      </c>
      <c r="M33" s="31">
        <f t="shared" si="4"/>
        <v>80.442599409276369</v>
      </c>
      <c r="N33" s="167">
        <f>D33/D328*100</f>
        <v>23.5653917928399</v>
      </c>
    </row>
    <row r="34" spans="1:14" s="57" customFormat="1">
      <c r="A34" s="223"/>
      <c r="B34" s="205" t="s">
        <v>21</v>
      </c>
      <c r="C34" s="99">
        <v>671.91302499999995</v>
      </c>
      <c r="D34" s="99">
        <v>782.47490599999992</v>
      </c>
      <c r="E34" s="91">
        <v>588.46764900000005</v>
      </c>
      <c r="F34" s="26">
        <f>(D34-E34)/E34*100</f>
        <v>32.96821113780544</v>
      </c>
      <c r="G34" s="72">
        <v>87</v>
      </c>
      <c r="H34" s="99">
        <v>695883.73267900001</v>
      </c>
      <c r="I34" s="72">
        <v>20</v>
      </c>
      <c r="J34" s="99">
        <v>16</v>
      </c>
      <c r="K34" s="99">
        <v>36.381958000000004</v>
      </c>
      <c r="L34" s="99">
        <v>3.4495370000000003</v>
      </c>
      <c r="M34" s="31">
        <f t="shared" si="4"/>
        <v>954.69104984234116</v>
      </c>
      <c r="N34" s="167">
        <f>D34/D329*100</f>
        <v>41.560005166990514</v>
      </c>
    </row>
    <row r="35" spans="1:14" s="57" customFormat="1">
      <c r="A35" s="223"/>
      <c r="B35" s="205" t="s">
        <v>22</v>
      </c>
      <c r="C35" s="99">
        <v>78.037835000000001</v>
      </c>
      <c r="D35" s="99">
        <v>162.59295399999999</v>
      </c>
      <c r="E35" s="91">
        <v>189.226992</v>
      </c>
      <c r="F35" s="26">
        <f>(D35-E35)/E35*100</f>
        <v>-14.07517908438771</v>
      </c>
      <c r="G35" s="72">
        <v>19383</v>
      </c>
      <c r="H35" s="99">
        <v>778796.64659999998</v>
      </c>
      <c r="I35" s="72">
        <v>60</v>
      </c>
      <c r="J35" s="99">
        <v>91</v>
      </c>
      <c r="K35" s="99">
        <v>13.004630000000001</v>
      </c>
      <c r="L35" s="99">
        <v>11.486064000000001</v>
      </c>
      <c r="M35" s="31">
        <f t="shared" si="4"/>
        <v>13.220943223022264</v>
      </c>
      <c r="N35" s="167">
        <f>D35/D330*100</f>
        <v>12.501656377863787</v>
      </c>
    </row>
    <row r="36" spans="1:14" s="57" customFormat="1">
      <c r="A36" s="223"/>
      <c r="B36" s="205" t="s">
        <v>23</v>
      </c>
      <c r="C36" s="99">
        <v>6.7825940000000031</v>
      </c>
      <c r="D36" s="99">
        <v>50.156137000000001</v>
      </c>
      <c r="E36" s="91">
        <v>47.479320999999999</v>
      </c>
      <c r="F36" s="26">
        <f>(D36-E36)/E36*100</f>
        <v>5.6378565312675857</v>
      </c>
      <c r="G36" s="72">
        <v>197</v>
      </c>
      <c r="H36" s="99">
        <v>27382.561845</v>
      </c>
      <c r="I36" s="72">
        <v>0</v>
      </c>
      <c r="J36" s="99">
        <v>2</v>
      </c>
      <c r="K36" s="99">
        <v>3.898514</v>
      </c>
      <c r="L36" s="99">
        <v>2.4352909999999999</v>
      </c>
      <c r="M36" s="31">
        <f t="shared" si="4"/>
        <v>60.084113151159357</v>
      </c>
      <c r="N36" s="167">
        <f>D36/D331*100</f>
        <v>26.408350605563381</v>
      </c>
    </row>
    <row r="37" spans="1:14" s="57" customFormat="1">
      <c r="A37" s="223"/>
      <c r="B37" s="205" t="s">
        <v>24</v>
      </c>
      <c r="C37" s="99">
        <v>144.70063099999999</v>
      </c>
      <c r="D37" s="99">
        <v>413.416719</v>
      </c>
      <c r="E37" s="91">
        <v>450.46401900000006</v>
      </c>
      <c r="F37" s="26">
        <f>(D37-E37)/E37*100</f>
        <v>-8.224252867574771</v>
      </c>
      <c r="G37" s="72">
        <v>14256</v>
      </c>
      <c r="H37" s="99">
        <v>2191725.5032900004</v>
      </c>
      <c r="I37" s="72">
        <v>18</v>
      </c>
      <c r="J37" s="99">
        <v>26</v>
      </c>
      <c r="K37" s="99">
        <v>180.84196</v>
      </c>
      <c r="L37" s="99">
        <v>120.374526</v>
      </c>
      <c r="M37" s="31">
        <f t="shared" si="4"/>
        <v>50.232749410784805</v>
      </c>
      <c r="N37" s="167">
        <f>D37/D332*100</f>
        <v>12.494466469473577</v>
      </c>
    </row>
    <row r="38" spans="1:14" s="57" customFormat="1">
      <c r="A38" s="223"/>
      <c r="B38" s="205" t="s">
        <v>25</v>
      </c>
      <c r="C38" s="99">
        <v>303.84860699999996</v>
      </c>
      <c r="D38" s="99">
        <v>330.71360699999997</v>
      </c>
      <c r="E38" s="91">
        <v>28.433399999999999</v>
      </c>
      <c r="F38" s="26">
        <f>(D38-E38)/E38*100</f>
        <v>1063.1166409926352</v>
      </c>
      <c r="G38" s="74">
        <v>23</v>
      </c>
      <c r="H38" s="99">
        <v>2636.3249999999998</v>
      </c>
      <c r="I38" s="74">
        <v>50</v>
      </c>
      <c r="J38" s="99">
        <v>43</v>
      </c>
      <c r="K38" s="99">
        <v>27.743609000000003</v>
      </c>
      <c r="L38" s="99">
        <v>19.774626999999999</v>
      </c>
      <c r="M38" s="31">
        <f t="shared" si="4"/>
        <v>40.299025614996452</v>
      </c>
      <c r="N38" s="167">
        <f>D38/D333*100</f>
        <v>4.396894578027438</v>
      </c>
    </row>
    <row r="39" spans="1:14" s="58" customFormat="1">
      <c r="A39" s="223"/>
      <c r="B39" s="205" t="s">
        <v>26</v>
      </c>
      <c r="C39" s="99">
        <v>334.66816100000023</v>
      </c>
      <c r="D39" s="99">
        <v>827.10159999999996</v>
      </c>
      <c r="E39" s="91">
        <v>459.50955700000014</v>
      </c>
      <c r="F39" s="26">
        <f>(D39-E39)/E39*100</f>
        <v>79.996604510229957</v>
      </c>
      <c r="G39" s="72">
        <v>76002</v>
      </c>
      <c r="H39" s="99">
        <v>17188785.085999995</v>
      </c>
      <c r="I39" s="72">
        <v>50</v>
      </c>
      <c r="J39" s="99">
        <v>66</v>
      </c>
      <c r="K39" s="99">
        <v>158.32434300000034</v>
      </c>
      <c r="L39" s="99">
        <v>147.45242199999967</v>
      </c>
      <c r="M39" s="31">
        <f t="shared" si="4"/>
        <v>7.3731722087282447</v>
      </c>
      <c r="N39" s="167">
        <f>D39/D334*100</f>
        <v>9.8626528523675656</v>
      </c>
    </row>
    <row r="40" spans="1:14" s="58" customFormat="1">
      <c r="A40" s="223"/>
      <c r="B40" s="205" t="s">
        <v>27</v>
      </c>
      <c r="C40" s="99">
        <v>132.09696099999996</v>
      </c>
      <c r="D40" s="99">
        <v>192.5</v>
      </c>
      <c r="E40" s="91">
        <v>203.79055700000001</v>
      </c>
      <c r="F40" s="26">
        <f>(D40-E40)/E40*100</f>
        <v>-5.5402748617051998</v>
      </c>
      <c r="G40" s="72">
        <v>10336</v>
      </c>
      <c r="H40" s="99">
        <v>189163.83092100002</v>
      </c>
      <c r="I40" s="72">
        <v>19</v>
      </c>
      <c r="J40" s="99">
        <v>23</v>
      </c>
      <c r="K40" s="99">
        <v>0.62626999999999999</v>
      </c>
      <c r="L40" s="99">
        <v>-4.9463119999999998</v>
      </c>
      <c r="M40" s="31">
        <f t="shared" si="4"/>
        <v>-112.66135253902301</v>
      </c>
      <c r="N40" s="167">
        <f>D40/D335*100</f>
        <v>27.684764559198367</v>
      </c>
    </row>
    <row r="41" spans="1:14" s="58" customFormat="1">
      <c r="A41" s="223"/>
      <c r="B41" s="14" t="s">
        <v>28</v>
      </c>
      <c r="C41" s="99">
        <v>69.786897999999994</v>
      </c>
      <c r="D41" s="99">
        <v>69.786897999999994</v>
      </c>
      <c r="E41" s="91">
        <v>69.786897999999994</v>
      </c>
      <c r="F41" s="26">
        <f>(D41-E41)/E41*100</f>
        <v>0</v>
      </c>
      <c r="G41" s="72">
        <v>14</v>
      </c>
      <c r="H41" s="99">
        <v>25721.179543999999</v>
      </c>
      <c r="I41" s="75">
        <v>0</v>
      </c>
      <c r="J41" s="99">
        <v>0</v>
      </c>
      <c r="K41" s="99">
        <v>0</v>
      </c>
      <c r="L41" s="99">
        <v>0</v>
      </c>
      <c r="M41" s="31">
        <v>0</v>
      </c>
      <c r="N41" s="167">
        <f>D41/D336*100</f>
        <v>35.858157874635516</v>
      </c>
    </row>
    <row r="42" spans="1:14" s="58" customFormat="1">
      <c r="A42" s="223"/>
      <c r="B42" s="14" t="s">
        <v>29</v>
      </c>
      <c r="C42" s="99">
        <v>28.962169999999997</v>
      </c>
      <c r="D42" s="99">
        <v>39.622546999999997</v>
      </c>
      <c r="E42" s="91">
        <v>0</v>
      </c>
      <c r="F42" s="20">
        <v>0</v>
      </c>
      <c r="G42" s="72">
        <v>2</v>
      </c>
      <c r="H42" s="99">
        <v>19413.66</v>
      </c>
      <c r="I42" s="75">
        <v>0</v>
      </c>
      <c r="J42" s="99">
        <v>0</v>
      </c>
      <c r="K42" s="20">
        <v>0</v>
      </c>
      <c r="L42" s="99">
        <v>0</v>
      </c>
      <c r="M42" s="31">
        <v>0</v>
      </c>
      <c r="N42" s="167">
        <f>D42/D337*100</f>
        <v>44.464174480838381</v>
      </c>
    </row>
    <row r="43" spans="1:14" s="58" customFormat="1">
      <c r="A43" s="223"/>
      <c r="B43" s="14" t="s">
        <v>30</v>
      </c>
      <c r="C43" s="99">
        <v>0.62264199999999992</v>
      </c>
      <c r="D43" s="99">
        <v>0.77324799999999994</v>
      </c>
      <c r="E43" s="91">
        <v>2.581655</v>
      </c>
      <c r="F43" s="26">
        <f>(D43-E43)/E43*100</f>
        <v>-70.048360450951037</v>
      </c>
      <c r="G43" s="72">
        <v>2</v>
      </c>
      <c r="H43" s="99">
        <v>27.321377000000002</v>
      </c>
      <c r="I43" s="75">
        <v>0</v>
      </c>
      <c r="J43" s="99">
        <v>0</v>
      </c>
      <c r="K43" s="20">
        <v>0</v>
      </c>
      <c r="L43" s="99">
        <v>0</v>
      </c>
      <c r="M43" s="31">
        <v>0</v>
      </c>
      <c r="N43" s="167">
        <f>D43/D338*100</f>
        <v>0.26700383211658918</v>
      </c>
    </row>
    <row r="44" spans="1:14" s="58" customFormat="1" ht="14.25" thickBot="1">
      <c r="A44" s="224"/>
      <c r="B44" s="35" t="s">
        <v>129</v>
      </c>
      <c r="C44" s="36">
        <f t="shared" ref="C44:L44" si="5">C32+C34+C35+C36+C37+C38+C39+C40</f>
        <v>4342.6482620000015</v>
      </c>
      <c r="D44" s="36">
        <f t="shared" si="5"/>
        <v>9051.2715820000012</v>
      </c>
      <c r="E44" s="36">
        <f t="shared" si="5"/>
        <v>8070.1422110000003</v>
      </c>
      <c r="F44" s="199">
        <f>(D44-E44)/E44*100</f>
        <v>12.157522697216827</v>
      </c>
      <c r="G44" s="36">
        <f t="shared" si="5"/>
        <v>167292</v>
      </c>
      <c r="H44" s="36">
        <f t="shared" si="5"/>
        <v>31415284.690946996</v>
      </c>
      <c r="I44" s="36">
        <f t="shared" si="5"/>
        <v>3628</v>
      </c>
      <c r="J44" s="36">
        <f t="shared" si="5"/>
        <v>4573</v>
      </c>
      <c r="K44" s="36">
        <f t="shared" si="5"/>
        <v>4978.6582960000005</v>
      </c>
      <c r="L44" s="36">
        <f t="shared" si="5"/>
        <v>3527.3556329999997</v>
      </c>
      <c r="M44" s="36">
        <f t="shared" ref="M44" si="6">(K44-L44)/L44*100</f>
        <v>41.144211528387196</v>
      </c>
      <c r="N44" s="200">
        <f>D44/D339*100</f>
        <v>18.491796458782922</v>
      </c>
    </row>
    <row r="45" spans="1:14" s="57" customFormat="1">
      <c r="A45" s="60"/>
      <c r="B45" s="7"/>
      <c r="C45" s="120"/>
      <c r="D45" s="120"/>
      <c r="E45" s="120"/>
      <c r="F45" s="157"/>
      <c r="G45" s="120"/>
      <c r="H45" s="120"/>
      <c r="I45" s="120"/>
      <c r="J45" s="120"/>
      <c r="K45" s="120"/>
      <c r="L45" s="120"/>
      <c r="M45" s="120"/>
      <c r="N45" s="166"/>
    </row>
    <row r="46" spans="1:14" s="57" customFormat="1">
      <c r="A46" s="60"/>
      <c r="B46" s="7"/>
      <c r="C46" s="120"/>
      <c r="D46" s="120"/>
      <c r="E46" s="120"/>
      <c r="F46" s="157"/>
      <c r="G46" s="120"/>
      <c r="H46" s="120"/>
      <c r="I46" s="120"/>
      <c r="J46" s="120"/>
      <c r="K46" s="120"/>
      <c r="L46" s="120"/>
      <c r="M46" s="120"/>
      <c r="N46" s="166"/>
    </row>
    <row r="48" spans="1:14" s="57" customFormat="1" ht="18.75">
      <c r="A48" s="216" t="str">
        <f>A1</f>
        <v>2024年1-3月丹东市财产保险业务统计表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</row>
    <row r="49" spans="1:14" s="57" customFormat="1" ht="14.25" thickBot="1">
      <c r="B49" s="59" t="s">
        <v>0</v>
      </c>
      <c r="C49" s="58"/>
      <c r="D49" s="58"/>
      <c r="F49" s="153"/>
      <c r="G49" s="73" t="str">
        <f>G2</f>
        <v>（2024年3月）</v>
      </c>
      <c r="H49" s="58"/>
      <c r="I49" s="58"/>
      <c r="J49" s="58"/>
      <c r="K49" s="58"/>
      <c r="L49" s="59" t="s">
        <v>1</v>
      </c>
      <c r="N49" s="166"/>
    </row>
    <row r="50" spans="1:14" ht="13.5" customHeight="1">
      <c r="A50" s="212" t="s">
        <v>115</v>
      </c>
      <c r="B50" s="9" t="s">
        <v>3</v>
      </c>
      <c r="C50" s="217" t="s">
        <v>4</v>
      </c>
      <c r="D50" s="217"/>
      <c r="E50" s="217"/>
      <c r="F50" s="218"/>
      <c r="G50" s="217" t="s">
        <v>5</v>
      </c>
      <c r="H50" s="217"/>
      <c r="I50" s="217" t="s">
        <v>6</v>
      </c>
      <c r="J50" s="217"/>
      <c r="K50" s="217"/>
      <c r="L50" s="217"/>
      <c r="M50" s="217"/>
      <c r="N50" s="220" t="s">
        <v>7</v>
      </c>
    </row>
    <row r="51" spans="1:14">
      <c r="A51" s="210"/>
      <c r="B51" s="10" t="s">
        <v>8</v>
      </c>
      <c r="C51" s="219" t="s">
        <v>9</v>
      </c>
      <c r="D51" s="219" t="s">
        <v>10</v>
      </c>
      <c r="E51" s="219" t="s">
        <v>11</v>
      </c>
      <c r="F51" s="194" t="s">
        <v>12</v>
      </c>
      <c r="G51" s="219" t="s">
        <v>13</v>
      </c>
      <c r="H51" s="219" t="s">
        <v>14</v>
      </c>
      <c r="I51" s="205" t="s">
        <v>13</v>
      </c>
      <c r="J51" s="219" t="s">
        <v>15</v>
      </c>
      <c r="K51" s="219"/>
      <c r="L51" s="219"/>
      <c r="M51" s="206" t="s">
        <v>12</v>
      </c>
      <c r="N51" s="221"/>
    </row>
    <row r="52" spans="1:14">
      <c r="A52" s="213"/>
      <c r="B52" s="165" t="s">
        <v>16</v>
      </c>
      <c r="C52" s="219"/>
      <c r="D52" s="219"/>
      <c r="E52" s="219"/>
      <c r="F52" s="195" t="s">
        <v>17</v>
      </c>
      <c r="G52" s="219"/>
      <c r="H52" s="219"/>
      <c r="I52" s="33" t="s">
        <v>18</v>
      </c>
      <c r="J52" s="205" t="s">
        <v>9</v>
      </c>
      <c r="K52" s="205" t="s">
        <v>10</v>
      </c>
      <c r="L52" s="205" t="s">
        <v>11</v>
      </c>
      <c r="M52" s="207" t="s">
        <v>17</v>
      </c>
      <c r="N52" s="193" t="s">
        <v>17</v>
      </c>
    </row>
    <row r="53" spans="1:14" ht="14.25" customHeight="1">
      <c r="A53" s="210" t="s">
        <v>33</v>
      </c>
      <c r="B53" s="205" t="s">
        <v>19</v>
      </c>
      <c r="C53" s="71">
        <v>714.64221300000099</v>
      </c>
      <c r="D53" s="71">
        <v>1667.1967810000001</v>
      </c>
      <c r="E53" s="286">
        <v>1407.7001029999999</v>
      </c>
      <c r="F53" s="154">
        <f>(D53-E53)/E53*100</f>
        <v>18.434088158903844</v>
      </c>
      <c r="G53" s="72">
        <v>3480</v>
      </c>
      <c r="H53" s="72">
        <v>358513.22517799999</v>
      </c>
      <c r="I53" s="72">
        <v>0</v>
      </c>
      <c r="J53" s="72">
        <v>494.71574700000002</v>
      </c>
      <c r="K53" s="72">
        <v>1049.751344</v>
      </c>
      <c r="L53" s="72">
        <v>905.31750099999999</v>
      </c>
      <c r="M53" s="31">
        <f t="shared" ref="M53:M65" si="7">(K53-L53)/L53*100</f>
        <v>15.95394354361432</v>
      </c>
      <c r="N53" s="167">
        <f>D53/D327*100</f>
        <v>6.4966544525622618</v>
      </c>
    </row>
    <row r="54" spans="1:14" ht="14.25" customHeight="1">
      <c r="A54" s="210"/>
      <c r="B54" s="205" t="s">
        <v>20</v>
      </c>
      <c r="C54" s="72">
        <v>222.427953</v>
      </c>
      <c r="D54" s="72">
        <v>508.32883500000003</v>
      </c>
      <c r="E54" s="72">
        <v>382.45307400000002</v>
      </c>
      <c r="F54" s="154">
        <f>(D54-E54)/E54*100</f>
        <v>32.912733497861758</v>
      </c>
      <c r="G54" s="72">
        <v>1720</v>
      </c>
      <c r="H54" s="72">
        <v>34100</v>
      </c>
      <c r="I54" s="72">
        <v>0</v>
      </c>
      <c r="J54" s="72">
        <v>201.816169</v>
      </c>
      <c r="K54" s="72">
        <v>414.97439500000002</v>
      </c>
      <c r="L54" s="72">
        <v>285.22576900000001</v>
      </c>
      <c r="M54" s="31">
        <f t="shared" si="7"/>
        <v>45.489797943186538</v>
      </c>
      <c r="N54" s="167">
        <f>D54/D328*100</f>
        <v>6.1463286306162237</v>
      </c>
    </row>
    <row r="55" spans="1:14" ht="14.25" customHeight="1">
      <c r="A55" s="210"/>
      <c r="B55" s="205" t="s">
        <v>21</v>
      </c>
      <c r="C55" s="72">
        <v>98.661191000000002</v>
      </c>
      <c r="D55" s="72">
        <v>170.11269999999999</v>
      </c>
      <c r="E55" s="72">
        <v>197.12126000000001</v>
      </c>
      <c r="F55" s="154">
        <f>(D55-E55)/E55*100</f>
        <v>-13.701495211627613</v>
      </c>
      <c r="G55" s="72">
        <v>124</v>
      </c>
      <c r="H55" s="72">
        <v>148674.239971</v>
      </c>
      <c r="I55" s="72">
        <v>1</v>
      </c>
      <c r="J55" s="72">
        <v>79.456492999999995</v>
      </c>
      <c r="K55" s="72">
        <v>154.30607599999999</v>
      </c>
      <c r="L55" s="72">
        <v>30.636275999999999</v>
      </c>
      <c r="M55" s="31">
        <f t="shared" si="7"/>
        <v>403.67112504143779</v>
      </c>
      <c r="N55" s="167">
        <f>D55/D329*100</f>
        <v>9.0352861628647663</v>
      </c>
    </row>
    <row r="56" spans="1:14" ht="14.25" customHeight="1">
      <c r="A56" s="210"/>
      <c r="B56" s="205" t="s">
        <v>22</v>
      </c>
      <c r="C56" s="72">
        <v>17.780107000000001</v>
      </c>
      <c r="D56" s="72">
        <v>34.267932000000002</v>
      </c>
      <c r="E56" s="72">
        <v>18.360016000000002</v>
      </c>
      <c r="F56" s="154">
        <f>(D56-E56)/E56*100</f>
        <v>86.644347150895712</v>
      </c>
      <c r="G56" s="72">
        <v>858</v>
      </c>
      <c r="H56" s="72">
        <v>114261.57</v>
      </c>
      <c r="I56" s="72">
        <v>3</v>
      </c>
      <c r="J56" s="72">
        <v>4.5960000000000001</v>
      </c>
      <c r="K56" s="72">
        <v>21.380500000000001</v>
      </c>
      <c r="L56" s="72">
        <v>66.966241999999994</v>
      </c>
      <c r="M56" s="31">
        <f t="shared" si="7"/>
        <v>-68.072719385985565</v>
      </c>
      <c r="N56" s="167">
        <f>D56/D330*100</f>
        <v>2.6348368739521311</v>
      </c>
    </row>
    <row r="57" spans="1:14" ht="14.25" customHeight="1">
      <c r="A57" s="210"/>
      <c r="B57" s="205" t="s">
        <v>23</v>
      </c>
      <c r="C57" s="72">
        <v>4.7169999999999998E-3</v>
      </c>
      <c r="D57" s="72">
        <v>0.32</v>
      </c>
      <c r="E57" s="72">
        <v>1.41E-2</v>
      </c>
      <c r="F57" s="154">
        <f>(D57-E57)/E57*100</f>
        <v>2169.5035460992908</v>
      </c>
      <c r="G57" s="72">
        <v>46</v>
      </c>
      <c r="H57" s="72">
        <v>22</v>
      </c>
      <c r="I57" s="72">
        <v>0</v>
      </c>
      <c r="J57" s="72">
        <v>0</v>
      </c>
      <c r="K57" s="72">
        <v>0</v>
      </c>
      <c r="L57" s="72">
        <v>0</v>
      </c>
      <c r="M57" s="31">
        <v>0</v>
      </c>
      <c r="N57" s="167">
        <f>D57/D331*100</f>
        <v>0.16848730183866195</v>
      </c>
    </row>
    <row r="58" spans="1:14" ht="14.25" customHeight="1">
      <c r="A58" s="210"/>
      <c r="B58" s="205" t="s">
        <v>24</v>
      </c>
      <c r="C58" s="72">
        <v>142.05453299999999</v>
      </c>
      <c r="D58" s="72">
        <v>266.60131799999999</v>
      </c>
      <c r="E58" s="72">
        <v>306.97709500000002</v>
      </c>
      <c r="F58" s="154">
        <f>(D58-E58)/E58*100</f>
        <v>-13.152700203902842</v>
      </c>
      <c r="G58" s="72">
        <v>559</v>
      </c>
      <c r="H58" s="72">
        <v>2485519.6020800001</v>
      </c>
      <c r="I58" s="72">
        <v>11</v>
      </c>
      <c r="J58" s="72">
        <v>29.036957000000001</v>
      </c>
      <c r="K58" s="72">
        <v>102.96755</v>
      </c>
      <c r="L58" s="72">
        <v>312.98648800000001</v>
      </c>
      <c r="M58" s="31">
        <f t="shared" si="7"/>
        <v>-67.101598967428899</v>
      </c>
      <c r="N58" s="167">
        <f>D58/D332*100</f>
        <v>8.0573452291087975</v>
      </c>
    </row>
    <row r="59" spans="1:14" ht="14.25" customHeight="1">
      <c r="A59" s="210"/>
      <c r="B59" s="205" t="s">
        <v>25</v>
      </c>
      <c r="C59" s="74">
        <v>342.07</v>
      </c>
      <c r="D59" s="74">
        <v>1470.74</v>
      </c>
      <c r="E59" s="74">
        <v>1166.2654250000001</v>
      </c>
      <c r="F59" s="154">
        <f>(D59-E59)/E59*100</f>
        <v>26.106799402031484</v>
      </c>
      <c r="G59" s="74">
        <v>484</v>
      </c>
      <c r="H59" s="74">
        <v>38985.804537000004</v>
      </c>
      <c r="I59" s="74">
        <v>372</v>
      </c>
      <c r="J59" s="72">
        <v>237.43692999999999</v>
      </c>
      <c r="K59" s="74">
        <v>546.28963099999999</v>
      </c>
      <c r="L59" s="74">
        <v>575.72871299999997</v>
      </c>
      <c r="M59" s="31">
        <f t="shared" si="7"/>
        <v>-5.1133600487978415</v>
      </c>
      <c r="N59" s="167">
        <f>D59/D333*100</f>
        <v>19.55374255794705</v>
      </c>
    </row>
    <row r="60" spans="1:14" ht="14.25" customHeight="1">
      <c r="A60" s="210"/>
      <c r="B60" s="205" t="s">
        <v>26</v>
      </c>
      <c r="C60" s="72">
        <v>82.421458999999999</v>
      </c>
      <c r="D60" s="72">
        <v>196.27</v>
      </c>
      <c r="E60" s="72">
        <v>114.654809</v>
      </c>
      <c r="F60" s="154">
        <f>(D60-E60)/E60*100</f>
        <v>71.183399729879639</v>
      </c>
      <c r="G60" s="72">
        <v>1826</v>
      </c>
      <c r="H60" s="72">
        <v>586333.34</v>
      </c>
      <c r="I60" s="72">
        <v>3</v>
      </c>
      <c r="J60" s="72">
        <v>48.890588000000001</v>
      </c>
      <c r="K60" s="72">
        <v>90.636326999999994</v>
      </c>
      <c r="L60" s="72">
        <v>55.771555999999997</v>
      </c>
      <c r="M60" s="31">
        <f t="shared" si="7"/>
        <v>62.513534677067284</v>
      </c>
      <c r="N60" s="167">
        <f>D60/D334*100</f>
        <v>2.3403930972134281</v>
      </c>
    </row>
    <row r="61" spans="1:14" ht="14.25" customHeight="1">
      <c r="A61" s="210"/>
      <c r="B61" s="205" t="s">
        <v>27</v>
      </c>
      <c r="C61" s="72">
        <v>2.458561</v>
      </c>
      <c r="D61" s="72">
        <v>35.306895999999995</v>
      </c>
      <c r="E61" s="72">
        <f>+E62+E63+E64</f>
        <v>22.776710999999999</v>
      </c>
      <c r="F61" s="154">
        <f>(D61-E61)/E61*100</f>
        <v>55.013144786356541</v>
      </c>
      <c r="G61" s="72">
        <v>19</v>
      </c>
      <c r="H61" s="72">
        <v>6862.2034574500003</v>
      </c>
      <c r="I61" s="72">
        <v>0</v>
      </c>
      <c r="J61" s="72">
        <v>1.1668000000000001</v>
      </c>
      <c r="K61" s="72">
        <v>3.8548</v>
      </c>
      <c r="L61" s="72">
        <v>8.2953582499999998E-2</v>
      </c>
      <c r="M61" s="31">
        <f t="shared" si="7"/>
        <v>4546.9361344339777</v>
      </c>
      <c r="N61" s="167">
        <f>D61/D335*100</f>
        <v>5.0777304055901418</v>
      </c>
    </row>
    <row r="62" spans="1:14" ht="14.25" customHeight="1">
      <c r="A62" s="210"/>
      <c r="B62" s="14" t="s">
        <v>28</v>
      </c>
      <c r="C62" s="75">
        <v>0</v>
      </c>
      <c r="D62" s="75">
        <v>5.5439629999999998</v>
      </c>
      <c r="E62" s="75">
        <v>6.6949059999999996</v>
      </c>
      <c r="F62" s="154">
        <f>(D62-E62)/E62*100</f>
        <v>-17.19132426952671</v>
      </c>
      <c r="G62" s="75">
        <v>10</v>
      </c>
      <c r="H62" s="75">
        <v>1194.8</v>
      </c>
      <c r="I62" s="75">
        <v>0</v>
      </c>
      <c r="J62" s="72">
        <v>0</v>
      </c>
      <c r="K62" s="75">
        <v>0</v>
      </c>
      <c r="L62" s="75">
        <v>0</v>
      </c>
      <c r="M62" s="31">
        <v>0</v>
      </c>
      <c r="N62" s="167">
        <f>D62/D336*100</f>
        <v>2.8486192423273775</v>
      </c>
    </row>
    <row r="63" spans="1:14" ht="14.25" customHeight="1">
      <c r="A63" s="210"/>
      <c r="B63" s="14" t="s">
        <v>29</v>
      </c>
      <c r="C63" s="75">
        <v>0.99244500000000002</v>
      </c>
      <c r="D63" s="75">
        <v>18.848396999999999</v>
      </c>
      <c r="E63" s="75">
        <v>4.466075</v>
      </c>
      <c r="F63" s="154">
        <f>(D63-E63)/E63*100</f>
        <v>322.03494119556876</v>
      </c>
      <c r="G63" s="75">
        <v>4</v>
      </c>
      <c r="H63" s="75">
        <v>5138.1990690000002</v>
      </c>
      <c r="I63" s="75">
        <v>0</v>
      </c>
      <c r="J63" s="72">
        <v>0</v>
      </c>
      <c r="K63" s="75">
        <v>0</v>
      </c>
      <c r="L63" s="75">
        <v>0</v>
      </c>
      <c r="M63" s="31">
        <v>0</v>
      </c>
      <c r="N63" s="167">
        <f>D63/D337*100</f>
        <v>21.151553253053386</v>
      </c>
    </row>
    <row r="64" spans="1:14" ht="14.25" customHeight="1">
      <c r="A64" s="210"/>
      <c r="B64" s="14" t="s">
        <v>30</v>
      </c>
      <c r="C64" s="75">
        <v>1.466116</v>
      </c>
      <c r="D64" s="75">
        <v>10.914536</v>
      </c>
      <c r="E64" s="75">
        <v>11.615729999999999</v>
      </c>
      <c r="F64" s="154">
        <f>(D64-E64)/E64*100</f>
        <v>-6.0365900378193986</v>
      </c>
      <c r="G64" s="75">
        <v>5</v>
      </c>
      <c r="H64" s="75">
        <v>529.20438845000001</v>
      </c>
      <c r="I64" s="75">
        <v>0</v>
      </c>
      <c r="J64" s="72">
        <v>1.1668000000000001</v>
      </c>
      <c r="K64" s="72">
        <v>3.8548</v>
      </c>
      <c r="L64" s="75">
        <v>829.53582500000005</v>
      </c>
      <c r="M64" s="31">
        <f t="shared" si="7"/>
        <v>-99.535306386556613</v>
      </c>
      <c r="N64" s="167">
        <f>D64/D338*100</f>
        <v>3.7688075983054197</v>
      </c>
    </row>
    <row r="65" spans="1:14" ht="14.25" customHeight="1" thickBot="1">
      <c r="A65" s="211"/>
      <c r="B65" s="15" t="s">
        <v>129</v>
      </c>
      <c r="C65" s="16">
        <f t="shared" ref="C65:L65" si="8">C53+C55+C56+C57+C58+C59+C60+C61</f>
        <v>1400.092781000001</v>
      </c>
      <c r="D65" s="16">
        <f t="shared" si="8"/>
        <v>3840.8156269999995</v>
      </c>
      <c r="E65" s="16">
        <f>E53+E55+E56+E57+E58+E59+E60+E61</f>
        <v>3233.8695190000003</v>
      </c>
      <c r="F65" s="155">
        <f>(D65-E65)/E65*100</f>
        <v>18.768416735245498</v>
      </c>
      <c r="G65" s="16">
        <f t="shared" si="8"/>
        <v>7396</v>
      </c>
      <c r="H65" s="16">
        <f>H53+H55+H56+H57+H58+H59+H60+H61</f>
        <v>3739171.9852234502</v>
      </c>
      <c r="I65" s="16">
        <f t="shared" si="8"/>
        <v>390</v>
      </c>
      <c r="J65" s="16">
        <f t="shared" si="8"/>
        <v>895.29951499999993</v>
      </c>
      <c r="K65" s="16">
        <f t="shared" si="8"/>
        <v>1969.1862280000003</v>
      </c>
      <c r="L65" s="16">
        <f t="shared" si="8"/>
        <v>1947.4897295824999</v>
      </c>
      <c r="M65" s="31">
        <f t="shared" si="7"/>
        <v>1.1140751136157028</v>
      </c>
      <c r="N65" s="168">
        <f>D65/D339*100</f>
        <v>7.8468069559904947</v>
      </c>
    </row>
    <row r="66" spans="1:14" ht="14.25" thickTop="1">
      <c r="A66" s="223" t="s">
        <v>34</v>
      </c>
      <c r="B66" s="205" t="s">
        <v>19</v>
      </c>
      <c r="C66" s="32">
        <v>40.307111999999996</v>
      </c>
      <c r="D66" s="32">
        <v>110.42689799999999</v>
      </c>
      <c r="E66" s="32">
        <v>272.10897699999998</v>
      </c>
      <c r="F66" s="154">
        <f>(D66-E66)/E66*100</f>
        <v>-59.418134889390295</v>
      </c>
      <c r="G66" s="31">
        <v>1020</v>
      </c>
      <c r="H66" s="31">
        <v>93644.175071000005</v>
      </c>
      <c r="I66" s="31">
        <v>255</v>
      </c>
      <c r="J66" s="31">
        <v>63.938678000000003</v>
      </c>
      <c r="K66" s="31">
        <v>212.70337599999999</v>
      </c>
      <c r="L66" s="68">
        <v>112.618998</v>
      </c>
      <c r="M66" s="31">
        <f t="shared" ref="M66:M90" si="9">(K66-L66)/L66*100</f>
        <v>88.86988854225109</v>
      </c>
      <c r="N66" s="167">
        <f>D66/D327*100</f>
        <v>0.43030637219922674</v>
      </c>
    </row>
    <row r="67" spans="1:14">
      <c r="A67" s="223"/>
      <c r="B67" s="205" t="s">
        <v>20</v>
      </c>
      <c r="C67" s="31">
        <v>17.494547000000001</v>
      </c>
      <c r="D67" s="31">
        <v>42.928448000000003</v>
      </c>
      <c r="E67" s="31">
        <v>52.496420000000001</v>
      </c>
      <c r="F67" s="154">
        <f>(D67-E67)/E67*100</f>
        <v>-18.225951407734083</v>
      </c>
      <c r="G67" s="31">
        <v>556</v>
      </c>
      <c r="H67" s="31">
        <v>11020</v>
      </c>
      <c r="I67" s="31">
        <v>65</v>
      </c>
      <c r="J67" s="31">
        <v>6.0965009999999999</v>
      </c>
      <c r="K67" s="31">
        <v>30.719000999999999</v>
      </c>
      <c r="L67" s="68">
        <v>66.359584999999996</v>
      </c>
      <c r="M67" s="31">
        <f t="shared" si="9"/>
        <v>-53.708268368465539</v>
      </c>
      <c r="N67" s="167">
        <f>D67/D328*100</f>
        <v>0.51905839457311087</v>
      </c>
    </row>
    <row r="68" spans="1:14">
      <c r="A68" s="223"/>
      <c r="B68" s="205" t="s">
        <v>21</v>
      </c>
      <c r="C68" s="31">
        <v>0.44036799999999998</v>
      </c>
      <c r="D68" s="31">
        <v>1.6227959999999999</v>
      </c>
      <c r="E68" s="31">
        <v>1.260807</v>
      </c>
      <c r="F68" s="154">
        <f>(D68-E68)/E68*100</f>
        <v>28.710897068306242</v>
      </c>
      <c r="G68" s="31">
        <v>4</v>
      </c>
      <c r="H68" s="31">
        <v>3467.1714999999999</v>
      </c>
      <c r="I68" s="20">
        <v>0</v>
      </c>
      <c r="J68" s="31">
        <v>4.9099999999999998E-2</v>
      </c>
      <c r="K68" s="31">
        <v>4.9099999999999998E-2</v>
      </c>
      <c r="L68" s="68">
        <v>0.35025499999999998</v>
      </c>
      <c r="M68" s="31">
        <f t="shared" si="9"/>
        <v>-85.981641946581775</v>
      </c>
      <c r="N68" s="167">
        <f>D68/D329*100</f>
        <v>8.6192425632843933E-2</v>
      </c>
    </row>
    <row r="69" spans="1:14">
      <c r="A69" s="223"/>
      <c r="B69" s="205" t="s">
        <v>22</v>
      </c>
      <c r="C69" s="31">
        <v>2.7732E-2</v>
      </c>
      <c r="D69" s="31">
        <v>0.11</v>
      </c>
      <c r="E69" s="31">
        <v>3.8E-3</v>
      </c>
      <c r="F69" s="154">
        <f>(D69-E69)/E69*100</f>
        <v>2794.7368421052633</v>
      </c>
      <c r="G69" s="31">
        <v>15</v>
      </c>
      <c r="H69" s="31">
        <v>1580</v>
      </c>
      <c r="I69" s="20">
        <v>0</v>
      </c>
      <c r="J69" s="20">
        <v>0</v>
      </c>
      <c r="K69" s="20">
        <v>0</v>
      </c>
      <c r="L69" s="20">
        <v>0</v>
      </c>
      <c r="M69" s="31">
        <v>0</v>
      </c>
      <c r="N69" s="167">
        <f>D69/D330*100</f>
        <v>8.4578216197795184E-3</v>
      </c>
    </row>
    <row r="70" spans="1:14">
      <c r="A70" s="223"/>
      <c r="B70" s="205" t="s">
        <v>23</v>
      </c>
      <c r="C70" s="20">
        <v>0</v>
      </c>
      <c r="D70" s="20">
        <v>0</v>
      </c>
      <c r="E70" s="31">
        <v>0.124529</v>
      </c>
      <c r="F70" s="154">
        <f>(D70-E70)/E70*100</f>
        <v>-100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31">
        <v>0</v>
      </c>
      <c r="N70" s="167">
        <f>D70/D331*100</f>
        <v>0</v>
      </c>
    </row>
    <row r="71" spans="1:14">
      <c r="A71" s="223"/>
      <c r="B71" s="205" t="s">
        <v>24</v>
      </c>
      <c r="C71" s="31">
        <v>7.8</v>
      </c>
      <c r="D71" s="31">
        <v>47.05</v>
      </c>
      <c r="E71" s="31">
        <v>55.030500000000004</v>
      </c>
      <c r="F71" s="154">
        <f>(D71-E71)/E71*100</f>
        <v>-14.501958005106269</v>
      </c>
      <c r="G71" s="31">
        <v>65</v>
      </c>
      <c r="H71" s="31">
        <v>124336.07</v>
      </c>
      <c r="I71" s="31">
        <v>6</v>
      </c>
      <c r="J71" s="31">
        <v>0.19819999999999999</v>
      </c>
      <c r="K71" s="31">
        <v>1.7438100000000001</v>
      </c>
      <c r="L71" s="68">
        <v>8.7567229999999991</v>
      </c>
      <c r="M71" s="31">
        <f t="shared" si="9"/>
        <v>-80.086043603297725</v>
      </c>
      <c r="N71" s="167">
        <f>D71/D332*100</f>
        <v>1.4219663123704773</v>
      </c>
    </row>
    <row r="72" spans="1:14">
      <c r="A72" s="223"/>
      <c r="B72" s="205" t="s">
        <v>25</v>
      </c>
      <c r="C72" s="20">
        <v>0</v>
      </c>
      <c r="D72" s="20">
        <v>0</v>
      </c>
      <c r="E72" s="33">
        <v>0</v>
      </c>
      <c r="F72" s="154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31">
        <v>0</v>
      </c>
      <c r="N72" s="167">
        <f>D72/D333*100</f>
        <v>0</v>
      </c>
    </row>
    <row r="73" spans="1:14">
      <c r="A73" s="223"/>
      <c r="B73" s="205" t="s">
        <v>26</v>
      </c>
      <c r="C73" s="31">
        <v>21.307794999999999</v>
      </c>
      <c r="D73" s="31">
        <v>39.983969000000002</v>
      </c>
      <c r="E73" s="31">
        <v>46.493000000000002</v>
      </c>
      <c r="F73" s="154">
        <f>(D73-E73)/E73*100</f>
        <v>-14.00002365947562</v>
      </c>
      <c r="G73" s="31">
        <v>371</v>
      </c>
      <c r="H73" s="31">
        <v>150504.66</v>
      </c>
      <c r="I73" s="31">
        <v>30</v>
      </c>
      <c r="J73" s="31">
        <v>2.33738</v>
      </c>
      <c r="K73" s="31">
        <v>5.6480610000000002</v>
      </c>
      <c r="L73" s="68">
        <v>35.798940000000002</v>
      </c>
      <c r="M73" s="31">
        <f t="shared" si="9"/>
        <v>-84.222826150718433</v>
      </c>
      <c r="N73" s="167">
        <f>D73/D334*100</f>
        <v>0.4767830287195991</v>
      </c>
    </row>
    <row r="74" spans="1:14">
      <c r="A74" s="223"/>
      <c r="B74" s="205" t="s">
        <v>27</v>
      </c>
      <c r="C74" s="20">
        <v>0</v>
      </c>
      <c r="D74" s="20">
        <v>0</v>
      </c>
      <c r="E74" s="31">
        <v>0</v>
      </c>
      <c r="F74" s="154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31">
        <v>0</v>
      </c>
      <c r="N74" s="167">
        <f>D74/D335*100</f>
        <v>0</v>
      </c>
    </row>
    <row r="75" spans="1:14">
      <c r="A75" s="223"/>
      <c r="B75" s="14" t="s">
        <v>28</v>
      </c>
      <c r="C75" s="20">
        <v>0</v>
      </c>
      <c r="D75" s="20">
        <v>0</v>
      </c>
      <c r="E75" s="34">
        <v>0</v>
      </c>
      <c r="F75" s="154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31">
        <v>0</v>
      </c>
      <c r="N75" s="167">
        <f>D75/D336*100</f>
        <v>0</v>
      </c>
    </row>
    <row r="76" spans="1:14">
      <c r="A76" s="223"/>
      <c r="B76" s="14" t="s">
        <v>29</v>
      </c>
      <c r="C76" s="20">
        <v>0</v>
      </c>
      <c r="D76" s="20">
        <v>0</v>
      </c>
      <c r="E76" s="31">
        <v>0</v>
      </c>
      <c r="F76" s="154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31">
        <v>0</v>
      </c>
      <c r="N76" s="167">
        <f>D76/D337*100</f>
        <v>0</v>
      </c>
    </row>
    <row r="77" spans="1:14">
      <c r="A77" s="223"/>
      <c r="B77" s="14" t="s">
        <v>30</v>
      </c>
      <c r="C77" s="20">
        <v>0</v>
      </c>
      <c r="D77" s="20">
        <v>0</v>
      </c>
      <c r="E77" s="31">
        <v>0</v>
      </c>
      <c r="F77" s="154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31">
        <v>0</v>
      </c>
      <c r="N77" s="167">
        <f>D77/D338*100</f>
        <v>0</v>
      </c>
    </row>
    <row r="78" spans="1:14" ht="14.25" thickBot="1">
      <c r="A78" s="284"/>
      <c r="B78" s="15" t="s">
        <v>129</v>
      </c>
      <c r="C78" s="16">
        <f t="shared" ref="C78:K78" si="10">C66+C68+C69+C70+C71+C72+C73+C74</f>
        <v>69.883006999999992</v>
      </c>
      <c r="D78" s="16">
        <f t="shared" si="10"/>
        <v>199.19366299999999</v>
      </c>
      <c r="E78" s="16">
        <f t="shared" si="10"/>
        <v>375.021613</v>
      </c>
      <c r="F78" s="155">
        <f>(D78-E78)/E78*100</f>
        <v>-46.884751146329265</v>
      </c>
      <c r="G78" s="16">
        <f t="shared" si="10"/>
        <v>1475</v>
      </c>
      <c r="H78" s="16">
        <f t="shared" si="10"/>
        <v>373532.07657100004</v>
      </c>
      <c r="I78" s="16">
        <f t="shared" si="10"/>
        <v>291</v>
      </c>
      <c r="J78" s="16">
        <f t="shared" si="10"/>
        <v>66.523358000000002</v>
      </c>
      <c r="K78" s="16">
        <f t="shared" si="10"/>
        <v>220.14434700000001</v>
      </c>
      <c r="L78" s="16">
        <f>L66+L68+L69+L70+L71+L72+L73+L74</f>
        <v>157.52491600000002</v>
      </c>
      <c r="M78" s="16">
        <f t="shared" si="9"/>
        <v>39.752080235992629</v>
      </c>
      <c r="N78" s="168">
        <f>D78/D339*100</f>
        <v>0.4069537234304807</v>
      </c>
    </row>
    <row r="79" spans="1:14" ht="14.25" thickTop="1">
      <c r="A79" s="214" t="s">
        <v>35</v>
      </c>
      <c r="B79" s="18" t="s">
        <v>19</v>
      </c>
      <c r="C79" s="201">
        <v>252.607854</v>
      </c>
      <c r="D79" s="201">
        <v>666.00912000000005</v>
      </c>
      <c r="E79" s="201">
        <v>633.50901499999998</v>
      </c>
      <c r="F79" s="156">
        <f>(D79-E79)/E79*100</f>
        <v>5.1301724569775979</v>
      </c>
      <c r="G79" s="201">
        <v>5699</v>
      </c>
      <c r="H79" s="201">
        <v>630140.17738699995</v>
      </c>
      <c r="I79" s="201">
        <v>522</v>
      </c>
      <c r="J79" s="201">
        <v>112.677159</v>
      </c>
      <c r="K79" s="201">
        <v>311.93581699999999</v>
      </c>
      <c r="L79" s="201">
        <v>306.57908600000002</v>
      </c>
      <c r="M79" s="111">
        <f t="shared" si="9"/>
        <v>1.7472591069046268</v>
      </c>
      <c r="N79" s="169">
        <f>D79/D327*100</f>
        <v>2.5952731940256033</v>
      </c>
    </row>
    <row r="80" spans="1:14">
      <c r="A80" s="210"/>
      <c r="B80" s="205" t="s">
        <v>20</v>
      </c>
      <c r="C80" s="23">
        <v>104.807131</v>
      </c>
      <c r="D80" s="23">
        <v>259.59995500000002</v>
      </c>
      <c r="E80" s="23">
        <v>262.67546199999998</v>
      </c>
      <c r="F80" s="154">
        <f>(D80-E80)/E80*100</f>
        <v>-1.1708390942127511</v>
      </c>
      <c r="G80" s="23">
        <v>3016</v>
      </c>
      <c r="H80" s="23">
        <v>60320</v>
      </c>
      <c r="I80" s="23">
        <v>323</v>
      </c>
      <c r="J80" s="23">
        <v>76.841162999999995</v>
      </c>
      <c r="K80" s="23">
        <v>180.48666</v>
      </c>
      <c r="L80" s="23">
        <v>157.593199</v>
      </c>
      <c r="M80" s="31">
        <f t="shared" si="9"/>
        <v>14.526934629964586</v>
      </c>
      <c r="N80" s="167">
        <f>D80/D328*100</f>
        <v>3.1388867324891838</v>
      </c>
    </row>
    <row r="81" spans="1:14">
      <c r="A81" s="210"/>
      <c r="B81" s="205" t="s">
        <v>21</v>
      </c>
      <c r="C81" s="23">
        <v>0</v>
      </c>
      <c r="D81" s="23">
        <v>3.1258490000000001</v>
      </c>
      <c r="E81" s="23">
        <v>3.7542849999999999</v>
      </c>
      <c r="F81" s="154">
        <f>(D81-E81)/E81*100</f>
        <v>-16.739166046264465</v>
      </c>
      <c r="G81" s="23">
        <v>2</v>
      </c>
      <c r="H81" s="23">
        <v>6728</v>
      </c>
      <c r="I81" s="23">
        <v>0</v>
      </c>
      <c r="J81" s="23">
        <v>0</v>
      </c>
      <c r="K81" s="23">
        <v>0</v>
      </c>
      <c r="L81" s="23">
        <v>0</v>
      </c>
      <c r="M81" s="31">
        <v>0</v>
      </c>
      <c r="N81" s="167">
        <f>D81/D329*100</f>
        <v>0.16602487772461827</v>
      </c>
    </row>
    <row r="82" spans="1:14">
      <c r="A82" s="210"/>
      <c r="B82" s="205" t="s">
        <v>22</v>
      </c>
      <c r="C82" s="23">
        <v>0.58085600000000004</v>
      </c>
      <c r="D82" s="23">
        <v>1.0989720000000001</v>
      </c>
      <c r="E82" s="23">
        <v>1.841661</v>
      </c>
      <c r="F82" s="154">
        <f>(D82-E82)/E82*100</f>
        <v>-40.327128608359516</v>
      </c>
      <c r="G82" s="23">
        <v>151</v>
      </c>
      <c r="H82" s="23">
        <v>8511.74</v>
      </c>
      <c r="I82" s="23">
        <v>0</v>
      </c>
      <c r="J82" s="23">
        <v>0</v>
      </c>
      <c r="K82" s="23">
        <v>0</v>
      </c>
      <c r="L82" s="23">
        <v>0</v>
      </c>
      <c r="M82" s="31">
        <v>0</v>
      </c>
      <c r="N82" s="167">
        <f>D82/D330*100</f>
        <v>8.4499174010293984E-2</v>
      </c>
    </row>
    <row r="83" spans="1:14">
      <c r="A83" s="210"/>
      <c r="B83" s="205" t="s">
        <v>23</v>
      </c>
      <c r="C83" s="23">
        <v>3.0282300000000002</v>
      </c>
      <c r="D83" s="23">
        <v>17.468924000000001</v>
      </c>
      <c r="E83" s="23">
        <v>25.502298</v>
      </c>
      <c r="F83" s="154">
        <f>(D83-E83)/E83*100</f>
        <v>-31.500588692046495</v>
      </c>
      <c r="G83" s="23">
        <v>196</v>
      </c>
      <c r="H83" s="23">
        <v>154762.5</v>
      </c>
      <c r="I83" s="23">
        <v>0</v>
      </c>
      <c r="J83" s="23">
        <v>0</v>
      </c>
      <c r="K83" s="23">
        <v>0</v>
      </c>
      <c r="L83" s="23">
        <v>0</v>
      </c>
      <c r="M83" s="31">
        <v>0</v>
      </c>
      <c r="N83" s="167">
        <f>D83/D331*100</f>
        <v>9.1977870962020187</v>
      </c>
    </row>
    <row r="84" spans="1:14">
      <c r="A84" s="210"/>
      <c r="B84" s="205" t="s">
        <v>24</v>
      </c>
      <c r="C84" s="23">
        <v>16.594457999999999</v>
      </c>
      <c r="D84" s="23">
        <v>48.623229000000002</v>
      </c>
      <c r="E84" s="23">
        <v>25.675401999999998</v>
      </c>
      <c r="F84" s="154">
        <f>(D84-E84)/E84*100</f>
        <v>89.376699924698372</v>
      </c>
      <c r="G84" s="23">
        <v>70</v>
      </c>
      <c r="H84" s="23">
        <v>64056.742131999999</v>
      </c>
      <c r="I84" s="23">
        <v>3</v>
      </c>
      <c r="J84" s="23">
        <v>0</v>
      </c>
      <c r="K84" s="23">
        <v>2.7135729999999998</v>
      </c>
      <c r="L84" s="23">
        <v>3.0587360000000001</v>
      </c>
      <c r="M84" s="31">
        <f t="shared" si="9"/>
        <v>-11.284497910247904</v>
      </c>
      <c r="N84" s="167">
        <f>D84/D332*100</f>
        <v>1.4695131484946919</v>
      </c>
    </row>
    <row r="85" spans="1:14">
      <c r="A85" s="210"/>
      <c r="B85" s="205" t="s">
        <v>25</v>
      </c>
      <c r="C85" s="23">
        <v>0</v>
      </c>
      <c r="D85" s="23">
        <v>0</v>
      </c>
      <c r="E85" s="23">
        <v>1.0806659999999999</v>
      </c>
      <c r="F85" s="154">
        <f>(D85-E85)/E85*100</f>
        <v>-100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67">
        <f>D85/D333*100</f>
        <v>0</v>
      </c>
    </row>
    <row r="86" spans="1:14">
      <c r="A86" s="210"/>
      <c r="B86" s="205" t="s">
        <v>26</v>
      </c>
      <c r="C86" s="23">
        <v>48.311641000000002</v>
      </c>
      <c r="D86" s="23">
        <v>148.244596</v>
      </c>
      <c r="E86" s="23">
        <v>120.745582</v>
      </c>
      <c r="F86" s="154">
        <f>(D86-E86)/E86*100</f>
        <v>22.774343826509529</v>
      </c>
      <c r="G86" s="23">
        <v>3011</v>
      </c>
      <c r="H86" s="23">
        <v>1360255.69</v>
      </c>
      <c r="I86" s="23">
        <v>78396</v>
      </c>
      <c r="J86" s="23">
        <v>37.935260999999997</v>
      </c>
      <c r="K86" s="23">
        <v>105.662322</v>
      </c>
      <c r="L86" s="23">
        <v>23.878245</v>
      </c>
      <c r="M86" s="31">
        <f t="shared" si="9"/>
        <v>342.5045559252784</v>
      </c>
      <c r="N86" s="167">
        <f>D86/D334*100</f>
        <v>1.76772114524682</v>
      </c>
    </row>
    <row r="87" spans="1:14">
      <c r="A87" s="210"/>
      <c r="B87" s="205" t="s">
        <v>27</v>
      </c>
      <c r="C87" s="23">
        <v>61.42</v>
      </c>
      <c r="D87" s="23">
        <v>111.44</v>
      </c>
      <c r="E87" s="23">
        <v>193.88</v>
      </c>
      <c r="F87" s="154">
        <f>(D87-E87)/E87*100</f>
        <v>-42.521147101299775</v>
      </c>
      <c r="G87" s="23">
        <v>37</v>
      </c>
      <c r="H87" s="23">
        <v>592.54999999999995</v>
      </c>
      <c r="I87" s="23">
        <v>4</v>
      </c>
      <c r="J87" s="23">
        <v>17.16</v>
      </c>
      <c r="K87" s="23">
        <v>61.87</v>
      </c>
      <c r="L87" s="23">
        <v>0</v>
      </c>
      <c r="M87" s="31">
        <v>0</v>
      </c>
      <c r="N87" s="167">
        <f>D87/D335*100</f>
        <v>16.026961882997742</v>
      </c>
    </row>
    <row r="88" spans="1:14">
      <c r="A88" s="210"/>
      <c r="B88" s="14" t="s">
        <v>28</v>
      </c>
      <c r="C88" s="23">
        <v>0</v>
      </c>
      <c r="D88" s="23">
        <v>0</v>
      </c>
      <c r="E88" s="23">
        <v>0</v>
      </c>
      <c r="F88" s="154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67">
        <f>D88/D336*100</f>
        <v>0</v>
      </c>
    </row>
    <row r="89" spans="1:14">
      <c r="A89" s="210"/>
      <c r="B89" s="14" t="s">
        <v>29</v>
      </c>
      <c r="C89" s="23">
        <v>0</v>
      </c>
      <c r="D89" s="23">
        <v>0</v>
      </c>
      <c r="E89" s="13">
        <v>0</v>
      </c>
      <c r="F89" s="154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67">
        <f>D89/D337*100</f>
        <v>0</v>
      </c>
    </row>
    <row r="90" spans="1:14">
      <c r="A90" s="210"/>
      <c r="B90" s="14" t="s">
        <v>30</v>
      </c>
      <c r="C90" s="33">
        <v>61.42</v>
      </c>
      <c r="D90" s="33">
        <v>111.44</v>
      </c>
      <c r="E90" s="33">
        <v>193.88</v>
      </c>
      <c r="F90" s="154">
        <f>(D90-E90)/E90*100</f>
        <v>-42.521147101299775</v>
      </c>
      <c r="G90" s="61">
        <v>37</v>
      </c>
      <c r="H90" s="61">
        <v>592.54999999999995</v>
      </c>
      <c r="I90" s="77">
        <v>4</v>
      </c>
      <c r="J90" s="23">
        <v>17.16</v>
      </c>
      <c r="K90" s="23">
        <v>61.87</v>
      </c>
      <c r="L90" s="13">
        <v>0</v>
      </c>
      <c r="M90" s="31">
        <v>0</v>
      </c>
      <c r="N90" s="167">
        <f>D90/D338*100</f>
        <v>38.480419026072745</v>
      </c>
    </row>
    <row r="91" spans="1:14" ht="14.25" thickBot="1">
      <c r="A91" s="215"/>
      <c r="B91" s="35" t="s">
        <v>129</v>
      </c>
      <c r="C91" s="36">
        <f t="shared" ref="C91:K91" si="11">C79+C81+C82+C83+C84+C85+C86+C87</f>
        <v>382.54303900000002</v>
      </c>
      <c r="D91" s="36">
        <f t="shared" si="11"/>
        <v>996.01069000000007</v>
      </c>
      <c r="E91" s="36">
        <f t="shared" si="11"/>
        <v>1005.9889089999999</v>
      </c>
      <c r="F91" s="199">
        <f>(D91-E91)/E91*100</f>
        <v>-0.99188161129118924</v>
      </c>
      <c r="G91" s="36">
        <f t="shared" si="11"/>
        <v>9166</v>
      </c>
      <c r="H91" s="36">
        <f t="shared" si="11"/>
        <v>2225047.3995189997</v>
      </c>
      <c r="I91" s="36">
        <f t="shared" si="11"/>
        <v>78925</v>
      </c>
      <c r="J91" s="36">
        <f t="shared" si="11"/>
        <v>167.77241999999998</v>
      </c>
      <c r="K91" s="36">
        <f t="shared" si="11"/>
        <v>482.181712</v>
      </c>
      <c r="L91" s="36">
        <f>L79+L81+L82+L83+L84+L85+L86+L87</f>
        <v>333.51606700000002</v>
      </c>
      <c r="M91" s="36">
        <f>(K91-L91)/L91*100</f>
        <v>44.57525729937322</v>
      </c>
      <c r="N91" s="200">
        <f>D91/D339*100</f>
        <v>2.0348551895050115</v>
      </c>
    </row>
    <row r="95" spans="1:14" s="57" customFormat="1" ht="18.75">
      <c r="A95" s="216" t="str">
        <f>A1</f>
        <v>2024年1-3月丹东市财产保险业务统计表</v>
      </c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</row>
    <row r="96" spans="1:14" s="57" customFormat="1" ht="14.25" thickBot="1">
      <c r="B96" s="59" t="s">
        <v>0</v>
      </c>
      <c r="C96" s="58"/>
      <c r="D96" s="58"/>
      <c r="F96" s="153"/>
      <c r="G96" s="73" t="str">
        <f>G2</f>
        <v>（2024年3月）</v>
      </c>
      <c r="H96" s="58"/>
      <c r="I96" s="58"/>
      <c r="J96" s="58"/>
      <c r="K96" s="58"/>
      <c r="L96" s="59" t="s">
        <v>1</v>
      </c>
      <c r="N96" s="166"/>
    </row>
    <row r="97" spans="1:14" ht="13.5" customHeight="1">
      <c r="A97" s="212" t="s">
        <v>116</v>
      </c>
      <c r="B97" s="9" t="s">
        <v>3</v>
      </c>
      <c r="C97" s="217" t="s">
        <v>4</v>
      </c>
      <c r="D97" s="217"/>
      <c r="E97" s="217"/>
      <c r="F97" s="218"/>
      <c r="G97" s="217" t="s">
        <v>5</v>
      </c>
      <c r="H97" s="217"/>
      <c r="I97" s="217" t="s">
        <v>6</v>
      </c>
      <c r="J97" s="217"/>
      <c r="K97" s="217"/>
      <c r="L97" s="217"/>
      <c r="M97" s="217"/>
      <c r="N97" s="220" t="s">
        <v>7</v>
      </c>
    </row>
    <row r="98" spans="1:14">
      <c r="A98" s="210"/>
      <c r="B98" s="10" t="s">
        <v>8</v>
      </c>
      <c r="C98" s="219" t="s">
        <v>9</v>
      </c>
      <c r="D98" s="219" t="s">
        <v>10</v>
      </c>
      <c r="E98" s="219" t="s">
        <v>11</v>
      </c>
      <c r="F98" s="194" t="s">
        <v>12</v>
      </c>
      <c r="G98" s="219" t="s">
        <v>13</v>
      </c>
      <c r="H98" s="219" t="s">
        <v>14</v>
      </c>
      <c r="I98" s="205" t="s">
        <v>13</v>
      </c>
      <c r="J98" s="219" t="s">
        <v>15</v>
      </c>
      <c r="K98" s="219"/>
      <c r="L98" s="219"/>
      <c r="M98" s="206" t="s">
        <v>12</v>
      </c>
      <c r="N98" s="221"/>
    </row>
    <row r="99" spans="1:14">
      <c r="A99" s="213"/>
      <c r="B99" s="165" t="s">
        <v>16</v>
      </c>
      <c r="C99" s="219"/>
      <c r="D99" s="219"/>
      <c r="E99" s="219"/>
      <c r="F99" s="195" t="s">
        <v>17</v>
      </c>
      <c r="G99" s="219"/>
      <c r="H99" s="219"/>
      <c r="I99" s="33" t="s">
        <v>18</v>
      </c>
      <c r="J99" s="205" t="s">
        <v>9</v>
      </c>
      <c r="K99" s="205" t="s">
        <v>10</v>
      </c>
      <c r="L99" s="205" t="s">
        <v>11</v>
      </c>
      <c r="M99" s="207" t="s">
        <v>17</v>
      </c>
      <c r="N99" s="193" t="s">
        <v>17</v>
      </c>
    </row>
    <row r="100" spans="1:14" ht="14.25" customHeight="1">
      <c r="A100" s="209" t="s">
        <v>36</v>
      </c>
      <c r="B100" s="205" t="s">
        <v>19</v>
      </c>
      <c r="C100" s="75">
        <v>83.03</v>
      </c>
      <c r="D100" s="75">
        <v>188.16</v>
      </c>
      <c r="E100" s="75">
        <v>175.93</v>
      </c>
      <c r="F100" s="154">
        <f>(D100-E100)/E100*100</f>
        <v>6.9516284886034159</v>
      </c>
      <c r="G100" s="75">
        <v>1569</v>
      </c>
      <c r="H100" s="75">
        <v>146149.6</v>
      </c>
      <c r="I100" s="72">
        <v>220</v>
      </c>
      <c r="J100" s="72">
        <v>67.900000000000006</v>
      </c>
      <c r="K100" s="72">
        <v>108</v>
      </c>
      <c r="L100" s="72">
        <v>223.47</v>
      </c>
      <c r="M100" s="31">
        <f>(K100-L100)/L100*100</f>
        <v>-51.671365283930726</v>
      </c>
      <c r="N100" s="167">
        <f>D100/D327*100</f>
        <v>0.73321308901574422</v>
      </c>
    </row>
    <row r="101" spans="1:14" ht="14.25" customHeight="1">
      <c r="A101" s="210"/>
      <c r="B101" s="205" t="s">
        <v>20</v>
      </c>
      <c r="C101" s="75">
        <v>37.78</v>
      </c>
      <c r="D101" s="75">
        <v>82.51</v>
      </c>
      <c r="E101" s="75">
        <v>79.099999999999994</v>
      </c>
      <c r="F101" s="154">
        <f>(D101-E101)/E101*100</f>
        <v>4.3109987357775115</v>
      </c>
      <c r="G101" s="75">
        <v>868</v>
      </c>
      <c r="H101" s="75">
        <v>17400</v>
      </c>
      <c r="I101" s="72">
        <v>118</v>
      </c>
      <c r="J101" s="72">
        <v>36.28</v>
      </c>
      <c r="K101" s="72">
        <v>61.48</v>
      </c>
      <c r="L101" s="72">
        <v>117.01</v>
      </c>
      <c r="M101" s="31">
        <f>(K101-L101)/L101*100</f>
        <v>-47.457482266472958</v>
      </c>
      <c r="N101" s="167">
        <f>D101/D328*100</f>
        <v>0.99764864865898206</v>
      </c>
    </row>
    <row r="102" spans="1:14" ht="14.25" customHeight="1">
      <c r="A102" s="210"/>
      <c r="B102" s="205" t="s">
        <v>21</v>
      </c>
      <c r="C102" s="75">
        <v>10.62</v>
      </c>
      <c r="D102" s="75">
        <v>11.41</v>
      </c>
      <c r="E102" s="75">
        <v>16.899999999999999</v>
      </c>
      <c r="F102" s="154">
        <f>(D102-E102)/E102*100</f>
        <v>-32.485207100591715</v>
      </c>
      <c r="G102" s="75">
        <v>8</v>
      </c>
      <c r="H102" s="75">
        <v>28940</v>
      </c>
      <c r="I102" s="20">
        <v>0</v>
      </c>
      <c r="J102" s="20">
        <v>0</v>
      </c>
      <c r="K102" s="20">
        <v>0</v>
      </c>
      <c r="L102" s="20">
        <v>0</v>
      </c>
      <c r="M102" s="31">
        <v>0</v>
      </c>
      <c r="N102" s="167">
        <f>D102/D329*100</f>
        <v>0.60602538857055932</v>
      </c>
    </row>
    <row r="103" spans="1:14" ht="14.25" customHeight="1">
      <c r="A103" s="210"/>
      <c r="B103" s="205" t="s">
        <v>22</v>
      </c>
      <c r="C103" s="20">
        <v>0</v>
      </c>
      <c r="D103" s="20">
        <v>0</v>
      </c>
      <c r="E103" s="20">
        <v>0</v>
      </c>
      <c r="F103" s="154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31">
        <v>0</v>
      </c>
      <c r="N103" s="167">
        <f>D103/D330*100</f>
        <v>0</v>
      </c>
    </row>
    <row r="104" spans="1:14" ht="14.25" customHeight="1">
      <c r="A104" s="210"/>
      <c r="B104" s="205" t="s">
        <v>23</v>
      </c>
      <c r="C104" s="20">
        <v>0</v>
      </c>
      <c r="D104" s="20">
        <v>0</v>
      </c>
      <c r="E104" s="20">
        <v>0</v>
      </c>
      <c r="F104" s="154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31">
        <v>0</v>
      </c>
      <c r="N104" s="167">
        <f>D104/D331*100</f>
        <v>0</v>
      </c>
    </row>
    <row r="105" spans="1:14" ht="14.25" customHeight="1">
      <c r="A105" s="210"/>
      <c r="B105" s="205" t="s">
        <v>24</v>
      </c>
      <c r="C105" s="75">
        <v>11.01</v>
      </c>
      <c r="D105" s="75">
        <v>18.059999999999999</v>
      </c>
      <c r="E105" s="75">
        <v>14.85</v>
      </c>
      <c r="F105" s="154">
        <f>(D105-E105)/E105*100</f>
        <v>21.616161616161612</v>
      </c>
      <c r="G105" s="75">
        <v>133</v>
      </c>
      <c r="H105" s="75">
        <v>30634.720000000001</v>
      </c>
      <c r="I105" s="72">
        <v>2</v>
      </c>
      <c r="J105" s="20">
        <v>0</v>
      </c>
      <c r="K105" s="72">
        <v>7.81</v>
      </c>
      <c r="L105" s="72">
        <v>1.77</v>
      </c>
      <c r="M105" s="31">
        <f t="shared" ref="M103:M111" si="12">(K105-L105)/L105*100</f>
        <v>341.24293785310732</v>
      </c>
      <c r="N105" s="167">
        <f>D105/D332*100</f>
        <v>0.54581746230416195</v>
      </c>
    </row>
    <row r="106" spans="1:14" ht="14.25" customHeight="1">
      <c r="A106" s="210"/>
      <c r="B106" s="205" t="s">
        <v>25</v>
      </c>
      <c r="C106" s="20">
        <v>0</v>
      </c>
      <c r="D106" s="20">
        <v>0</v>
      </c>
      <c r="E106" s="20">
        <v>0</v>
      </c>
      <c r="F106" s="154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31">
        <v>0</v>
      </c>
      <c r="N106" s="167">
        <f>D106/D333*100</f>
        <v>0</v>
      </c>
    </row>
    <row r="107" spans="1:14" ht="14.25" customHeight="1">
      <c r="A107" s="210"/>
      <c r="B107" s="205" t="s">
        <v>26</v>
      </c>
      <c r="C107" s="75">
        <v>3.12</v>
      </c>
      <c r="D107" s="75">
        <v>10.050000000000001</v>
      </c>
      <c r="E107" s="75">
        <v>9.44</v>
      </c>
      <c r="F107" s="154">
        <f>(D107-E107)/E107*100</f>
        <v>6.4618644067796742</v>
      </c>
      <c r="G107" s="75">
        <v>560</v>
      </c>
      <c r="H107" s="75">
        <v>99877.1</v>
      </c>
      <c r="I107" s="72">
        <v>4</v>
      </c>
      <c r="J107" s="20">
        <v>0</v>
      </c>
      <c r="K107" s="72">
        <v>0.69</v>
      </c>
      <c r="L107" s="72">
        <v>35</v>
      </c>
      <c r="M107" s="31">
        <f t="shared" si="12"/>
        <v>-98.028571428571425</v>
      </c>
      <c r="N107" s="167">
        <f>D107/D334*100</f>
        <v>0.11983976474751595</v>
      </c>
    </row>
    <row r="108" spans="1:14" ht="14.25" customHeight="1">
      <c r="A108" s="210"/>
      <c r="B108" s="205" t="s">
        <v>27</v>
      </c>
      <c r="C108" s="34">
        <v>1.52</v>
      </c>
      <c r="D108" s="34">
        <v>1.52</v>
      </c>
      <c r="E108" s="20">
        <v>0</v>
      </c>
      <c r="F108" s="154">
        <v>0</v>
      </c>
      <c r="G108" s="34">
        <v>1</v>
      </c>
      <c r="H108" s="34">
        <v>92.9</v>
      </c>
      <c r="I108" s="20">
        <v>0</v>
      </c>
      <c r="J108" s="20">
        <v>0</v>
      </c>
      <c r="K108" s="20">
        <v>0</v>
      </c>
      <c r="L108" s="20">
        <v>0</v>
      </c>
      <c r="M108" s="31">
        <v>0</v>
      </c>
      <c r="N108" s="167">
        <f>D108/D335*100</f>
        <v>0.21860177729860525</v>
      </c>
    </row>
    <row r="109" spans="1:14" ht="14.25" customHeight="1">
      <c r="A109" s="210"/>
      <c r="B109" s="14" t="s">
        <v>28</v>
      </c>
      <c r="C109" s="20">
        <v>0</v>
      </c>
      <c r="D109" s="20">
        <v>0</v>
      </c>
      <c r="E109" s="20">
        <v>0</v>
      </c>
      <c r="F109" s="154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31">
        <v>0</v>
      </c>
      <c r="N109" s="167">
        <f>D109/D336*100</f>
        <v>0</v>
      </c>
    </row>
    <row r="110" spans="1:14" ht="14.25" customHeight="1">
      <c r="A110" s="210"/>
      <c r="B110" s="14" t="s">
        <v>29</v>
      </c>
      <c r="C110" s="20">
        <v>0</v>
      </c>
      <c r="D110" s="20">
        <v>0</v>
      </c>
      <c r="E110" s="20">
        <v>0</v>
      </c>
      <c r="F110" s="154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31">
        <v>0</v>
      </c>
      <c r="N110" s="167">
        <f>D110/D337*100</f>
        <v>0</v>
      </c>
    </row>
    <row r="111" spans="1:14" ht="14.25" customHeight="1">
      <c r="A111" s="210"/>
      <c r="B111" s="14" t="s">
        <v>30</v>
      </c>
      <c r="C111" s="34">
        <v>1.52</v>
      </c>
      <c r="D111" s="34">
        <v>1.52</v>
      </c>
      <c r="E111" s="20">
        <v>0</v>
      </c>
      <c r="F111" s="154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31">
        <v>0</v>
      </c>
      <c r="N111" s="167">
        <f>D111/D338*100</f>
        <v>0.52485855096581635</v>
      </c>
    </row>
    <row r="112" spans="1:14" ht="14.25" customHeight="1" thickBot="1">
      <c r="A112" s="211"/>
      <c r="B112" s="15" t="s">
        <v>129</v>
      </c>
      <c r="C112" s="16">
        <f t="shared" ref="C112:L112" si="13">C100+C102+C103+C104+C105+C106+C107+C108</f>
        <v>109.30000000000001</v>
      </c>
      <c r="D112" s="16">
        <f t="shared" si="13"/>
        <v>229.20000000000002</v>
      </c>
      <c r="E112" s="16">
        <f t="shared" si="13"/>
        <v>217.12</v>
      </c>
      <c r="F112" s="155">
        <f>(D112-E112)/E112*100</f>
        <v>5.5637435519528422</v>
      </c>
      <c r="G112" s="16">
        <f t="shared" si="13"/>
        <v>2271</v>
      </c>
      <c r="H112" s="16">
        <f t="shared" si="13"/>
        <v>305694.32000000007</v>
      </c>
      <c r="I112" s="16">
        <f t="shared" si="13"/>
        <v>226</v>
      </c>
      <c r="J112" s="16">
        <f t="shared" si="13"/>
        <v>67.900000000000006</v>
      </c>
      <c r="K112" s="16">
        <f t="shared" si="13"/>
        <v>116.5</v>
      </c>
      <c r="L112" s="16">
        <f t="shared" si="13"/>
        <v>260.24</v>
      </c>
      <c r="M112" s="16">
        <f>(K112-L112)/L112*100</f>
        <v>-55.233630494927766</v>
      </c>
      <c r="N112" s="168">
        <f>D112/D339*100</f>
        <v>0.46825683109339777</v>
      </c>
    </row>
    <row r="113" spans="1:14" ht="14.25" thickTop="1">
      <c r="A113" s="214" t="s">
        <v>89</v>
      </c>
      <c r="B113" s="18" t="s">
        <v>19</v>
      </c>
      <c r="C113" s="34">
        <v>73.517792</v>
      </c>
      <c r="D113" s="34">
        <v>121.165282</v>
      </c>
      <c r="E113" s="34">
        <v>94.785192999999992</v>
      </c>
      <c r="F113" s="156">
        <f>(D113-E113)/E113*100</f>
        <v>27.831445149876959</v>
      </c>
      <c r="G113" s="34">
        <v>1363</v>
      </c>
      <c r="H113" s="34">
        <v>123737.10721199999</v>
      </c>
      <c r="I113" s="34">
        <v>316</v>
      </c>
      <c r="J113" s="34">
        <v>125.32935400000002</v>
      </c>
      <c r="K113" s="34">
        <v>254.06305800000001</v>
      </c>
      <c r="L113" s="34">
        <v>147.873808</v>
      </c>
      <c r="M113" s="111">
        <f t="shared" ref="M113:M137" si="14">(K113-L113)/L113*100</f>
        <v>71.810722558791497</v>
      </c>
      <c r="N113" s="169">
        <f>D113/D327*100</f>
        <v>0.47215120480805567</v>
      </c>
    </row>
    <row r="114" spans="1:14">
      <c r="A114" s="210"/>
      <c r="B114" s="205" t="s">
        <v>20</v>
      </c>
      <c r="C114" s="34">
        <v>41.373891</v>
      </c>
      <c r="D114" s="34">
        <v>62.636716</v>
      </c>
      <c r="E114" s="34">
        <v>34.203679000000001</v>
      </c>
      <c r="F114" s="154">
        <f>(D114-E114)/E114*100</f>
        <v>83.128592687353887</v>
      </c>
      <c r="G114" s="34">
        <v>790</v>
      </c>
      <c r="H114" s="34">
        <v>15800</v>
      </c>
      <c r="I114" s="34">
        <v>191</v>
      </c>
      <c r="J114" s="34">
        <v>42.307122000000007</v>
      </c>
      <c r="K114" s="34">
        <v>103.477422</v>
      </c>
      <c r="L114" s="34">
        <v>55.657012999999999</v>
      </c>
      <c r="M114" s="31">
        <f t="shared" si="14"/>
        <v>85.919826491586974</v>
      </c>
      <c r="N114" s="167">
        <f>D114/D328*100</f>
        <v>0.75735589714987805</v>
      </c>
    </row>
    <row r="115" spans="1:14">
      <c r="A115" s="210"/>
      <c r="B115" s="205" t="s">
        <v>21</v>
      </c>
      <c r="C115" s="34">
        <v>1.037736</v>
      </c>
      <c r="D115" s="34">
        <v>5.59</v>
      </c>
      <c r="E115" s="34">
        <v>2.431111</v>
      </c>
      <c r="F115" s="154">
        <f>(D115-E115)/E115*100</f>
        <v>129.93602513418762</v>
      </c>
      <c r="G115" s="34">
        <v>7</v>
      </c>
      <c r="H115" s="34">
        <v>5778.5479999999998</v>
      </c>
      <c r="I115" s="34">
        <v>2</v>
      </c>
      <c r="J115" s="34">
        <v>0</v>
      </c>
      <c r="K115" s="34">
        <v>50</v>
      </c>
      <c r="L115" s="34">
        <v>0</v>
      </c>
      <c r="M115" s="31">
        <v>0</v>
      </c>
      <c r="N115" s="167">
        <f>D115/D329*100</f>
        <v>0.29690463822168506</v>
      </c>
    </row>
    <row r="116" spans="1:14">
      <c r="A116" s="210"/>
      <c r="B116" s="205" t="s">
        <v>22</v>
      </c>
      <c r="C116" s="34">
        <v>8.6978E-2</v>
      </c>
      <c r="D116" s="34">
        <v>8.7368000000000001E-2</v>
      </c>
      <c r="E116" s="34">
        <v>2.6450000000000001E-2</v>
      </c>
      <c r="F116" s="154">
        <f>(D116-E116)/E116*100</f>
        <v>230.31379962192818</v>
      </c>
      <c r="G116" s="34">
        <v>8</v>
      </c>
      <c r="H116" s="34">
        <v>894</v>
      </c>
      <c r="I116" s="34">
        <v>0</v>
      </c>
      <c r="J116" s="34">
        <v>0</v>
      </c>
      <c r="K116" s="34">
        <v>0</v>
      </c>
      <c r="L116" s="34">
        <v>0</v>
      </c>
      <c r="M116" s="31">
        <v>0</v>
      </c>
      <c r="N116" s="167">
        <f>D116/D330*100</f>
        <v>6.7176632661536083E-3</v>
      </c>
    </row>
    <row r="117" spans="1:14">
      <c r="A117" s="210"/>
      <c r="B117" s="205" t="s">
        <v>23</v>
      </c>
      <c r="C117" s="34">
        <v>0</v>
      </c>
      <c r="D117" s="34">
        <v>0</v>
      </c>
      <c r="E117" s="34">
        <v>0</v>
      </c>
      <c r="F117" s="15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1">
        <v>0</v>
      </c>
      <c r="N117" s="167">
        <f>D117/D331*100</f>
        <v>0</v>
      </c>
    </row>
    <row r="118" spans="1:14">
      <c r="A118" s="210"/>
      <c r="B118" s="205" t="s">
        <v>24</v>
      </c>
      <c r="C118" s="34">
        <v>8.4840889999999991</v>
      </c>
      <c r="D118" s="34">
        <v>19.389761</v>
      </c>
      <c r="E118" s="34">
        <v>21.622318</v>
      </c>
      <c r="F118" s="154">
        <f>(D118-E118)/E118*100</f>
        <v>-10.325243574717566</v>
      </c>
      <c r="G118" s="34">
        <v>103</v>
      </c>
      <c r="H118" s="34">
        <v>36845.919699999999</v>
      </c>
      <c r="I118" s="34">
        <v>13</v>
      </c>
      <c r="J118" s="34">
        <v>4.4999999999999929E-2</v>
      </c>
      <c r="K118" s="34">
        <v>2.1480999999999999</v>
      </c>
      <c r="L118" s="34">
        <v>10.184542</v>
      </c>
      <c r="M118" s="31">
        <f t="shared" si="14"/>
        <v>-78.908231710370487</v>
      </c>
      <c r="N118" s="167">
        <f>D118/D332*100</f>
        <v>0.58600609876546017</v>
      </c>
    </row>
    <row r="119" spans="1:14">
      <c r="A119" s="210"/>
      <c r="B119" s="205" t="s">
        <v>25</v>
      </c>
      <c r="C119" s="34">
        <v>0</v>
      </c>
      <c r="D119" s="34">
        <v>202.975706</v>
      </c>
      <c r="E119" s="34">
        <v>8.5102309999999992</v>
      </c>
      <c r="F119" s="154">
        <f>(D119-E119)/E119*100</f>
        <v>2285.0786894033781</v>
      </c>
      <c r="G119" s="34">
        <v>23</v>
      </c>
      <c r="H119" s="34">
        <v>4686.0870000000004</v>
      </c>
      <c r="I119" s="34">
        <v>30</v>
      </c>
      <c r="J119" s="34">
        <v>0</v>
      </c>
      <c r="K119" s="34">
        <v>126.0326</v>
      </c>
      <c r="L119" s="34">
        <v>153.68190000000001</v>
      </c>
      <c r="M119" s="31">
        <f t="shared" si="14"/>
        <v>-17.991253361651573</v>
      </c>
      <c r="N119" s="167">
        <f>D119/D333*100</f>
        <v>2.6985971012154075</v>
      </c>
    </row>
    <row r="120" spans="1:14">
      <c r="A120" s="210"/>
      <c r="B120" s="205" t="s">
        <v>26</v>
      </c>
      <c r="C120" s="34">
        <v>13.962317000000001</v>
      </c>
      <c r="D120" s="34">
        <v>18.350566000000001</v>
      </c>
      <c r="E120" s="34">
        <v>15.188397</v>
      </c>
      <c r="F120" s="154">
        <f>(D120-E120)/E120*100</f>
        <v>20.819636199922879</v>
      </c>
      <c r="G120" s="34">
        <v>642</v>
      </c>
      <c r="H120" s="34">
        <v>97695.445000000007</v>
      </c>
      <c r="I120" s="34">
        <v>10</v>
      </c>
      <c r="J120" s="34">
        <v>0.67189999999999994</v>
      </c>
      <c r="K120" s="34">
        <v>4.1036000000000001</v>
      </c>
      <c r="L120" s="34">
        <v>2.61</v>
      </c>
      <c r="M120" s="31">
        <f t="shared" si="14"/>
        <v>57.226053639846754</v>
      </c>
      <c r="N120" s="167">
        <f>D120/D334*100</f>
        <v>0.2188186579526134</v>
      </c>
    </row>
    <row r="121" spans="1:14">
      <c r="A121" s="210"/>
      <c r="B121" s="205" t="s">
        <v>27</v>
      </c>
      <c r="C121" s="31">
        <v>0</v>
      </c>
      <c r="D121" s="31">
        <v>0</v>
      </c>
      <c r="E121" s="31">
        <v>1.444566</v>
      </c>
      <c r="F121" s="154">
        <f>(D121-E121)/E121*100</f>
        <v>-100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1">
        <v>0</v>
      </c>
      <c r="N121" s="167">
        <f>D121/D335*100</f>
        <v>0</v>
      </c>
    </row>
    <row r="122" spans="1:14">
      <c r="A122" s="210"/>
      <c r="B122" s="14" t="s">
        <v>28</v>
      </c>
      <c r="C122" s="34">
        <v>0</v>
      </c>
      <c r="D122" s="34">
        <v>0</v>
      </c>
      <c r="E122" s="34">
        <v>0</v>
      </c>
      <c r="F122" s="15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>
        <v>0</v>
      </c>
      <c r="N122" s="167">
        <f>D122/D336*100</f>
        <v>0</v>
      </c>
    </row>
    <row r="123" spans="1:14">
      <c r="A123" s="210"/>
      <c r="B123" s="14" t="s">
        <v>29</v>
      </c>
      <c r="C123" s="34">
        <v>0</v>
      </c>
      <c r="D123" s="34">
        <v>0</v>
      </c>
      <c r="E123" s="34">
        <v>1.4150940000000001</v>
      </c>
      <c r="F123" s="154">
        <f>(D123-E123)/E123*100</f>
        <v>-100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1">
        <v>0</v>
      </c>
      <c r="N123" s="167">
        <f>D123/D337*100</f>
        <v>0</v>
      </c>
    </row>
    <row r="124" spans="1:14">
      <c r="A124" s="210"/>
      <c r="B124" s="14" t="s">
        <v>30</v>
      </c>
      <c r="C124" s="34">
        <v>0</v>
      </c>
      <c r="D124" s="34">
        <v>0</v>
      </c>
      <c r="E124" s="34">
        <v>2.9472000000000002E-2</v>
      </c>
      <c r="F124" s="154">
        <f>(D124-E124)/E124*100</f>
        <v>-100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67">
        <f>D124/D338*100</f>
        <v>0</v>
      </c>
    </row>
    <row r="125" spans="1:14" ht="14.25" thickBot="1">
      <c r="A125" s="211"/>
      <c r="B125" s="15" t="s">
        <v>129</v>
      </c>
      <c r="C125" s="16">
        <f t="shared" ref="C125:L125" si="15">C113+C115+C116+C117+C118+C119+C120+C121</f>
        <v>97.088911999999993</v>
      </c>
      <c r="D125" s="16">
        <f t="shared" si="15"/>
        <v>367.55868300000003</v>
      </c>
      <c r="E125" s="16">
        <f t="shared" si="15"/>
        <v>144.00826600000002</v>
      </c>
      <c r="F125" s="155">
        <f>(D125-E125)/E125*100</f>
        <v>155.2344342511561</v>
      </c>
      <c r="G125" s="16">
        <f t="shared" si="15"/>
        <v>2146</v>
      </c>
      <c r="H125" s="16">
        <f t="shared" si="15"/>
        <v>269637.10691199999</v>
      </c>
      <c r="I125" s="16">
        <f t="shared" si="15"/>
        <v>371</v>
      </c>
      <c r="J125" s="16">
        <f t="shared" si="15"/>
        <v>126.04625400000002</v>
      </c>
      <c r="K125" s="16">
        <f t="shared" si="15"/>
        <v>436.34735799999999</v>
      </c>
      <c r="L125" s="16">
        <f t="shared" si="15"/>
        <v>314.35025000000002</v>
      </c>
      <c r="M125" s="16">
        <f t="shared" si="14"/>
        <v>38.809292500960304</v>
      </c>
      <c r="N125" s="168">
        <f>D125/D339*100</f>
        <v>0.75092436362322312</v>
      </c>
    </row>
    <row r="126" spans="1:14" ht="14.25" thickTop="1">
      <c r="A126" s="214" t="s">
        <v>37</v>
      </c>
      <c r="B126" s="18" t="s">
        <v>19</v>
      </c>
      <c r="C126" s="198">
        <v>260.773866</v>
      </c>
      <c r="D126" s="202">
        <v>747.49974499999996</v>
      </c>
      <c r="E126" s="202">
        <v>604.597534</v>
      </c>
      <c r="F126" s="156">
        <f>(D126-E126)/E126*100</f>
        <v>23.635923562996201</v>
      </c>
      <c r="G126" s="202">
        <v>6215</v>
      </c>
      <c r="H126" s="202">
        <v>834425.17183400004</v>
      </c>
      <c r="I126" s="202">
        <v>1012</v>
      </c>
      <c r="J126" s="202">
        <v>123.24707299999999</v>
      </c>
      <c r="K126" s="202">
        <v>326.48795699999999</v>
      </c>
      <c r="L126" s="202">
        <v>503.34135700000002</v>
      </c>
      <c r="M126" s="111">
        <f t="shared" si="14"/>
        <v>-35.135876982983547</v>
      </c>
      <c r="N126" s="169">
        <f>D126/D327*100</f>
        <v>2.9128220507543103</v>
      </c>
    </row>
    <row r="127" spans="1:14">
      <c r="A127" s="210"/>
      <c r="B127" s="205" t="s">
        <v>20</v>
      </c>
      <c r="C127" s="72">
        <v>92.311627000000001</v>
      </c>
      <c r="D127" s="78">
        <v>249.400294</v>
      </c>
      <c r="E127" s="78">
        <v>182.54296199999996</v>
      </c>
      <c r="F127" s="154">
        <f>(D127-E127)/E127*100</f>
        <v>36.625532569149421</v>
      </c>
      <c r="G127" s="78">
        <v>3132</v>
      </c>
      <c r="H127" s="78">
        <v>62480</v>
      </c>
      <c r="I127" s="78">
        <v>487</v>
      </c>
      <c r="J127" s="78">
        <v>72.922129999999996</v>
      </c>
      <c r="K127" s="78">
        <v>158.69003699999999</v>
      </c>
      <c r="L127" s="78">
        <v>152.43435500000001</v>
      </c>
      <c r="M127" s="31">
        <f t="shared" si="14"/>
        <v>4.1038530979449996</v>
      </c>
      <c r="N127" s="167">
        <f>D127/D328*100</f>
        <v>3.0155601294903986</v>
      </c>
    </row>
    <row r="128" spans="1:14">
      <c r="A128" s="210"/>
      <c r="B128" s="205" t="s">
        <v>21</v>
      </c>
      <c r="C128" s="72">
        <v>2.0837880000000002</v>
      </c>
      <c r="D128" s="78">
        <v>2.16</v>
      </c>
      <c r="E128" s="78">
        <v>1.8741639999999997</v>
      </c>
      <c r="F128" s="154">
        <f>(D128-E128)/E128*100</f>
        <v>15.251386751639689</v>
      </c>
      <c r="G128" s="78">
        <v>14</v>
      </c>
      <c r="H128" s="78">
        <v>2747.5</v>
      </c>
      <c r="I128" s="78">
        <v>2</v>
      </c>
      <c r="J128" s="78">
        <v>2.6240000000000006</v>
      </c>
      <c r="K128" s="78">
        <v>43.624000000000002</v>
      </c>
      <c r="L128" s="78">
        <v>0</v>
      </c>
      <c r="M128" s="31">
        <v>0</v>
      </c>
      <c r="N128" s="167">
        <f>D128/D329*100</f>
        <v>0.11472522693360282</v>
      </c>
    </row>
    <row r="129" spans="1:14">
      <c r="A129" s="210"/>
      <c r="B129" s="205" t="s">
        <v>22</v>
      </c>
      <c r="C129" s="72">
        <v>8.2862530000000003</v>
      </c>
      <c r="D129" s="78">
        <v>47.544542999999997</v>
      </c>
      <c r="E129" s="78">
        <v>39.754213999999997</v>
      </c>
      <c r="F129" s="154">
        <f>(D129-E129)/E129*100</f>
        <v>19.596234502334774</v>
      </c>
      <c r="G129" s="78">
        <v>1886</v>
      </c>
      <c r="H129" s="78">
        <v>697092.8</v>
      </c>
      <c r="I129" s="78">
        <v>0</v>
      </c>
      <c r="J129" s="78">
        <v>0</v>
      </c>
      <c r="K129" s="78">
        <v>0</v>
      </c>
      <c r="L129" s="78">
        <v>2.0445310000000001</v>
      </c>
      <c r="M129" s="31">
        <f t="shared" si="14"/>
        <v>-100</v>
      </c>
      <c r="N129" s="167">
        <f>D129/D330*100</f>
        <v>3.6556660335266993</v>
      </c>
    </row>
    <row r="130" spans="1:14">
      <c r="A130" s="210"/>
      <c r="B130" s="205" t="s">
        <v>23</v>
      </c>
      <c r="C130" s="72">
        <v>0</v>
      </c>
      <c r="D130" s="78">
        <v>0</v>
      </c>
      <c r="E130" s="78">
        <v>0</v>
      </c>
      <c r="F130" s="154">
        <v>0</v>
      </c>
      <c r="G130" s="78">
        <v>3</v>
      </c>
      <c r="H130" s="78">
        <v>150</v>
      </c>
      <c r="I130" s="78">
        <v>0</v>
      </c>
      <c r="J130" s="78">
        <v>0</v>
      </c>
      <c r="K130" s="78">
        <v>0</v>
      </c>
      <c r="L130" s="78">
        <v>0</v>
      </c>
      <c r="M130" s="31">
        <v>0</v>
      </c>
      <c r="N130" s="167">
        <f>D130/D331*100</f>
        <v>0</v>
      </c>
    </row>
    <row r="131" spans="1:14">
      <c r="A131" s="210"/>
      <c r="B131" s="205" t="s">
        <v>24</v>
      </c>
      <c r="C131" s="72">
        <v>82.850418000000005</v>
      </c>
      <c r="D131" s="78">
        <v>143.95009999999999</v>
      </c>
      <c r="E131" s="78">
        <v>142.59899999999999</v>
      </c>
      <c r="F131" s="154">
        <f>(D131-E131)/E131*100</f>
        <v>0.94748210015498191</v>
      </c>
      <c r="G131" s="78">
        <v>1205</v>
      </c>
      <c r="H131" s="78">
        <v>31606.025000000001</v>
      </c>
      <c r="I131" s="78">
        <v>47</v>
      </c>
      <c r="J131" s="78">
        <v>25.215</v>
      </c>
      <c r="K131" s="78">
        <v>72.02186485</v>
      </c>
      <c r="L131" s="78">
        <v>25.302575000000001</v>
      </c>
      <c r="M131" s="31">
        <f t="shared" si="14"/>
        <v>184.64243204495983</v>
      </c>
      <c r="N131" s="167">
        <f>D131/D332*100</f>
        <v>4.3505248217292545</v>
      </c>
    </row>
    <row r="132" spans="1:14">
      <c r="A132" s="210"/>
      <c r="B132" s="205" t="s">
        <v>25</v>
      </c>
      <c r="C132" s="20">
        <v>0</v>
      </c>
      <c r="D132" s="20">
        <v>0</v>
      </c>
      <c r="E132" s="79">
        <v>0</v>
      </c>
      <c r="F132" s="154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31">
        <v>0</v>
      </c>
      <c r="N132" s="167">
        <f>D132/D333*100</f>
        <v>0</v>
      </c>
    </row>
    <row r="133" spans="1:14">
      <c r="A133" s="210"/>
      <c r="B133" s="205" t="s">
        <v>26</v>
      </c>
      <c r="C133" s="72">
        <v>59.330503</v>
      </c>
      <c r="D133" s="78">
        <v>78.741799999999998</v>
      </c>
      <c r="E133" s="78">
        <v>49.233133000000002</v>
      </c>
      <c r="F133" s="154">
        <f>(D133-E133)/E133*100</f>
        <v>59.936602043993418</v>
      </c>
      <c r="G133" s="78">
        <v>3299</v>
      </c>
      <c r="H133" s="78">
        <v>308163.05</v>
      </c>
      <c r="I133" s="78">
        <v>0</v>
      </c>
      <c r="J133" s="78">
        <v>0</v>
      </c>
      <c r="K133" s="78">
        <v>0</v>
      </c>
      <c r="L133" s="78">
        <v>19.819706</v>
      </c>
      <c r="M133" s="31">
        <f t="shared" si="14"/>
        <v>-100</v>
      </c>
      <c r="N133" s="167">
        <f>D133/D334*100</f>
        <v>0.93894515301452242</v>
      </c>
    </row>
    <row r="134" spans="1:14">
      <c r="A134" s="210"/>
      <c r="B134" s="205" t="s">
        <v>27</v>
      </c>
      <c r="C134" s="75">
        <v>3.6456740000000001</v>
      </c>
      <c r="D134" s="78">
        <v>30.55</v>
      </c>
      <c r="E134" s="78">
        <v>17.57</v>
      </c>
      <c r="F134" s="154">
        <f>(D134-E134)/E134*100</f>
        <v>73.875924871940811</v>
      </c>
      <c r="G134" s="78">
        <v>8</v>
      </c>
      <c r="H134" s="78">
        <v>251.56831700000004</v>
      </c>
      <c r="I134" s="78">
        <v>0</v>
      </c>
      <c r="J134" s="78">
        <v>0</v>
      </c>
      <c r="K134" s="78">
        <v>0</v>
      </c>
      <c r="L134" s="78">
        <v>0</v>
      </c>
      <c r="M134" s="31">
        <v>0</v>
      </c>
      <c r="N134" s="167">
        <f>D134/D335*100</f>
        <v>4.3936080897844674</v>
      </c>
    </row>
    <row r="135" spans="1:14">
      <c r="A135" s="210"/>
      <c r="B135" s="14" t="s">
        <v>28</v>
      </c>
      <c r="C135" s="20">
        <v>0</v>
      </c>
      <c r="D135" s="20">
        <v>0</v>
      </c>
      <c r="E135" s="80">
        <v>0</v>
      </c>
      <c r="F135" s="154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31">
        <v>0</v>
      </c>
      <c r="N135" s="167">
        <f>D135/D336*100</f>
        <v>0</v>
      </c>
    </row>
    <row r="136" spans="1:14">
      <c r="A136" s="210"/>
      <c r="B136" s="14" t="s">
        <v>29</v>
      </c>
      <c r="C136" s="75">
        <v>0</v>
      </c>
      <c r="D136" s="75">
        <v>0</v>
      </c>
      <c r="E136" s="75">
        <v>0</v>
      </c>
      <c r="F136" s="154">
        <v>0</v>
      </c>
      <c r="G136" s="80">
        <v>0</v>
      </c>
      <c r="H136" s="80">
        <v>0</v>
      </c>
      <c r="I136" s="75">
        <v>0</v>
      </c>
      <c r="J136" s="75">
        <v>0</v>
      </c>
      <c r="K136" s="75">
        <v>0</v>
      </c>
      <c r="L136" s="75">
        <v>0</v>
      </c>
      <c r="M136" s="31">
        <v>0</v>
      </c>
      <c r="N136" s="167">
        <f>D136/D337*100</f>
        <v>0</v>
      </c>
    </row>
    <row r="137" spans="1:14">
      <c r="A137" s="210"/>
      <c r="B137" s="14" t="s">
        <v>30</v>
      </c>
      <c r="C137" s="75">
        <v>3.6456740000000001</v>
      </c>
      <c r="D137" s="81">
        <v>10.097132999999999</v>
      </c>
      <c r="E137" s="81">
        <v>8.5516459999999999</v>
      </c>
      <c r="F137" s="154">
        <f>(D137-E137)/E137*100</f>
        <v>18.072392145325001</v>
      </c>
      <c r="G137" s="81">
        <v>8</v>
      </c>
      <c r="H137" s="81">
        <v>251.56831700000004</v>
      </c>
      <c r="I137" s="75">
        <v>0</v>
      </c>
      <c r="J137" s="75">
        <v>0</v>
      </c>
      <c r="K137" s="75">
        <v>0</v>
      </c>
      <c r="L137" s="80">
        <v>0</v>
      </c>
      <c r="M137" s="31">
        <v>0</v>
      </c>
      <c r="N137" s="167">
        <f>D137/D338*100</f>
        <v>3.4865569705849517</v>
      </c>
    </row>
    <row r="138" spans="1:14" ht="14.25" thickBot="1">
      <c r="A138" s="215"/>
      <c r="B138" s="35" t="s">
        <v>129</v>
      </c>
      <c r="C138" s="36">
        <f t="shared" ref="C138:L138" si="16">C126+C128+C129+C130+C131+C132+C133+C134</f>
        <v>416.97050200000001</v>
      </c>
      <c r="D138" s="36">
        <f t="shared" si="16"/>
        <v>1050.4461879999999</v>
      </c>
      <c r="E138" s="36">
        <f t="shared" si="16"/>
        <v>855.62804500000004</v>
      </c>
      <c r="F138" s="199">
        <f>(D138-E138)/E138*100</f>
        <v>22.769022607247503</v>
      </c>
      <c r="G138" s="36">
        <f t="shared" si="16"/>
        <v>12630</v>
      </c>
      <c r="H138" s="36">
        <f t="shared" si="16"/>
        <v>1874436.1151510002</v>
      </c>
      <c r="I138" s="36">
        <f t="shared" si="16"/>
        <v>1061</v>
      </c>
      <c r="J138" s="36">
        <f t="shared" si="16"/>
        <v>151.08607299999997</v>
      </c>
      <c r="K138" s="36">
        <f t="shared" si="16"/>
        <v>442.13382185</v>
      </c>
      <c r="L138" s="36">
        <f t="shared" si="16"/>
        <v>550.50816900000007</v>
      </c>
      <c r="M138" s="36">
        <f>(K138-L138)/L138*100</f>
        <v>-19.6862377804243</v>
      </c>
      <c r="N138" s="200">
        <f>D138/D339*100</f>
        <v>2.1460672043063678</v>
      </c>
    </row>
    <row r="142" spans="1:14" s="57" customFormat="1" ht="18.75">
      <c r="A142" s="216" t="str">
        <f>A1</f>
        <v>2024年1-3月丹东市财产保险业务统计表</v>
      </c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</row>
    <row r="143" spans="1:14" s="57" customFormat="1" ht="14.25" thickBot="1">
      <c r="B143" s="59" t="s">
        <v>0</v>
      </c>
      <c r="C143" s="58"/>
      <c r="D143" s="58"/>
      <c r="F143" s="153"/>
      <c r="G143" s="73" t="str">
        <f>G2</f>
        <v>（2024年3月）</v>
      </c>
      <c r="H143" s="58"/>
      <c r="I143" s="58"/>
      <c r="J143" s="58"/>
      <c r="K143" s="58"/>
      <c r="L143" s="59" t="s">
        <v>1</v>
      </c>
      <c r="N143" s="166"/>
    </row>
    <row r="144" spans="1:14" ht="13.5" customHeight="1">
      <c r="A144" s="212" t="s">
        <v>115</v>
      </c>
      <c r="B144" s="163" t="s">
        <v>3</v>
      </c>
      <c r="C144" s="217" t="s">
        <v>4</v>
      </c>
      <c r="D144" s="217"/>
      <c r="E144" s="217"/>
      <c r="F144" s="218"/>
      <c r="G144" s="217" t="s">
        <v>5</v>
      </c>
      <c r="H144" s="217"/>
      <c r="I144" s="217" t="s">
        <v>6</v>
      </c>
      <c r="J144" s="217"/>
      <c r="K144" s="217"/>
      <c r="L144" s="217"/>
      <c r="M144" s="217"/>
      <c r="N144" s="220" t="s">
        <v>7</v>
      </c>
    </row>
    <row r="145" spans="1:14">
      <c r="A145" s="210"/>
      <c r="B145" s="58" t="s">
        <v>8</v>
      </c>
      <c r="C145" s="219" t="s">
        <v>9</v>
      </c>
      <c r="D145" s="219" t="s">
        <v>10</v>
      </c>
      <c r="E145" s="219" t="s">
        <v>11</v>
      </c>
      <c r="F145" s="194" t="s">
        <v>12</v>
      </c>
      <c r="G145" s="219" t="s">
        <v>13</v>
      </c>
      <c r="H145" s="219" t="s">
        <v>14</v>
      </c>
      <c r="I145" s="205" t="s">
        <v>13</v>
      </c>
      <c r="J145" s="219" t="s">
        <v>15</v>
      </c>
      <c r="K145" s="219"/>
      <c r="L145" s="219"/>
      <c r="M145" s="206" t="s">
        <v>12</v>
      </c>
      <c r="N145" s="221"/>
    </row>
    <row r="146" spans="1:14">
      <c r="A146" s="213"/>
      <c r="B146" s="164" t="s">
        <v>16</v>
      </c>
      <c r="C146" s="219"/>
      <c r="D146" s="219"/>
      <c r="E146" s="219"/>
      <c r="F146" s="195" t="s">
        <v>17</v>
      </c>
      <c r="G146" s="219"/>
      <c r="H146" s="219"/>
      <c r="I146" s="33" t="s">
        <v>18</v>
      </c>
      <c r="J146" s="205" t="s">
        <v>9</v>
      </c>
      <c r="K146" s="205" t="s">
        <v>10</v>
      </c>
      <c r="L146" s="205" t="s">
        <v>11</v>
      </c>
      <c r="M146" s="207" t="s">
        <v>17</v>
      </c>
      <c r="N146" s="193" t="s">
        <v>17</v>
      </c>
    </row>
    <row r="147" spans="1:14" ht="12.75" customHeight="1">
      <c r="A147" s="209" t="s">
        <v>38</v>
      </c>
      <c r="B147" s="205" t="s">
        <v>19</v>
      </c>
      <c r="C147" s="23">
        <v>0</v>
      </c>
      <c r="D147" s="125">
        <v>0</v>
      </c>
      <c r="E147" s="125">
        <v>0</v>
      </c>
      <c r="F147" s="12">
        <v>0</v>
      </c>
      <c r="G147" s="20">
        <v>0</v>
      </c>
      <c r="H147" s="20">
        <v>0</v>
      </c>
      <c r="I147" s="20">
        <v>0</v>
      </c>
      <c r="J147" s="23">
        <v>0</v>
      </c>
      <c r="K147" s="23">
        <v>0</v>
      </c>
      <c r="L147" s="23">
        <v>0.13250000000000001</v>
      </c>
      <c r="M147" s="31">
        <f>(K147-L147)/L147*100</f>
        <v>-100</v>
      </c>
      <c r="N147" s="167">
        <f>D147/D327*100</f>
        <v>0</v>
      </c>
    </row>
    <row r="148" spans="1:14" ht="12.75" customHeight="1">
      <c r="A148" s="210"/>
      <c r="B148" s="205" t="s">
        <v>20</v>
      </c>
      <c r="C148" s="126">
        <v>0</v>
      </c>
      <c r="D148" s="126">
        <v>0</v>
      </c>
      <c r="E148" s="287">
        <v>0</v>
      </c>
      <c r="F148" s="12">
        <v>0</v>
      </c>
      <c r="G148" s="20">
        <v>0</v>
      </c>
      <c r="H148" s="20">
        <v>0</v>
      </c>
      <c r="I148" s="20">
        <v>0</v>
      </c>
      <c r="J148" s="126">
        <v>0</v>
      </c>
      <c r="K148" s="126">
        <v>0</v>
      </c>
      <c r="L148" s="126">
        <v>0</v>
      </c>
      <c r="M148" s="31">
        <v>0</v>
      </c>
      <c r="N148" s="167">
        <f>D148/D328*100</f>
        <v>0</v>
      </c>
    </row>
    <row r="149" spans="1:14" ht="12.75" customHeight="1">
      <c r="A149" s="210"/>
      <c r="B149" s="205" t="s">
        <v>21</v>
      </c>
      <c r="C149" s="23">
        <v>4.2096</v>
      </c>
      <c r="D149" s="23">
        <v>12.6624</v>
      </c>
      <c r="E149" s="23">
        <v>15.278</v>
      </c>
      <c r="F149" s="12">
        <f>(D149-E149)/E149*100</f>
        <v>-17.120041890299781</v>
      </c>
      <c r="G149" s="30">
        <v>4</v>
      </c>
      <c r="H149" s="30">
        <v>44198.227200000001</v>
      </c>
      <c r="I149" s="20">
        <v>0</v>
      </c>
      <c r="J149" s="23">
        <v>0</v>
      </c>
      <c r="K149" s="23">
        <v>1.9377</v>
      </c>
      <c r="L149" s="23">
        <v>0.76129999999999998</v>
      </c>
      <c r="M149" s="31">
        <f>(K149-L149)/L149*100</f>
        <v>154.5251543412584</v>
      </c>
      <c r="N149" s="167">
        <f>D149/D329*100</f>
        <v>0.6725447747796538</v>
      </c>
    </row>
    <row r="150" spans="1:14" ht="12.75" customHeight="1">
      <c r="A150" s="210"/>
      <c r="B150" s="205" t="s">
        <v>22</v>
      </c>
      <c r="C150" s="23">
        <v>0</v>
      </c>
      <c r="D150" s="23">
        <v>0.17100000000000001</v>
      </c>
      <c r="E150" s="23">
        <v>1.89E-2</v>
      </c>
      <c r="F150" s="12">
        <f>(D150-E150)/E150*100</f>
        <v>804.7619047619047</v>
      </c>
      <c r="G150" s="30">
        <v>1</v>
      </c>
      <c r="H150" s="30">
        <v>659.3</v>
      </c>
      <c r="I150" s="20">
        <v>0</v>
      </c>
      <c r="J150" s="23">
        <v>0</v>
      </c>
      <c r="K150" s="23">
        <v>0</v>
      </c>
      <c r="L150" s="23">
        <v>0</v>
      </c>
      <c r="M150" s="31">
        <v>0</v>
      </c>
      <c r="N150" s="167">
        <f>D150/D330*100</f>
        <v>1.3148068154384525E-2</v>
      </c>
    </row>
    <row r="151" spans="1:14" ht="12.75" customHeight="1">
      <c r="A151" s="210"/>
      <c r="B151" s="205" t="s">
        <v>23</v>
      </c>
      <c r="C151" s="127">
        <v>10.965299999999999</v>
      </c>
      <c r="D151" s="127">
        <v>27.9375</v>
      </c>
      <c r="E151" s="127">
        <v>14.2087</v>
      </c>
      <c r="F151" s="12">
        <f>(D151-E151)/E151*100</f>
        <v>96.622491853582659</v>
      </c>
      <c r="G151" s="30">
        <v>180</v>
      </c>
      <c r="H151" s="30">
        <v>273897.48320000002</v>
      </c>
      <c r="I151" s="20">
        <v>0</v>
      </c>
      <c r="J151" s="20">
        <v>0</v>
      </c>
      <c r="K151" s="20">
        <v>0</v>
      </c>
      <c r="L151" s="20">
        <v>0</v>
      </c>
      <c r="M151" s="31">
        <v>0</v>
      </c>
      <c r="N151" s="167">
        <f>D151/D331*100</f>
        <v>14.709731234742558</v>
      </c>
    </row>
    <row r="152" spans="1:14" ht="12.75" customHeight="1">
      <c r="A152" s="210"/>
      <c r="B152" s="205" t="s">
        <v>24</v>
      </c>
      <c r="C152" s="23">
        <v>0</v>
      </c>
      <c r="D152" s="23">
        <v>0</v>
      </c>
      <c r="E152" s="23">
        <v>51.018599999999999</v>
      </c>
      <c r="F152" s="12">
        <f>(D152-E152)/E152*100</f>
        <v>-100</v>
      </c>
      <c r="G152" s="30">
        <v>0</v>
      </c>
      <c r="H152" s="30">
        <v>0</v>
      </c>
      <c r="I152" s="20">
        <v>0</v>
      </c>
      <c r="J152" s="23">
        <v>0</v>
      </c>
      <c r="K152" s="23">
        <v>0</v>
      </c>
      <c r="L152" s="23">
        <v>0.1135</v>
      </c>
      <c r="M152" s="31">
        <f t="shared" ref="M151:M158" si="17">(K152-L152)/L152*100</f>
        <v>-100</v>
      </c>
      <c r="N152" s="167">
        <f>D152/D332*100</f>
        <v>0</v>
      </c>
    </row>
    <row r="153" spans="1:14" ht="12.75" customHeight="1">
      <c r="A153" s="210"/>
      <c r="B153" s="205" t="s">
        <v>25</v>
      </c>
      <c r="C153" s="20">
        <v>0</v>
      </c>
      <c r="D153" s="20">
        <v>0</v>
      </c>
      <c r="E153" s="20">
        <v>0</v>
      </c>
      <c r="F153" s="12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31">
        <v>0</v>
      </c>
      <c r="N153" s="167">
        <f>D153/D333*100</f>
        <v>0</v>
      </c>
    </row>
    <row r="154" spans="1:14" ht="12.75" customHeight="1">
      <c r="A154" s="210"/>
      <c r="B154" s="205" t="s">
        <v>26</v>
      </c>
      <c r="C154" s="128">
        <v>0.92689999999999995</v>
      </c>
      <c r="D154" s="128">
        <v>11.2713</v>
      </c>
      <c r="E154" s="128">
        <v>17.5181</v>
      </c>
      <c r="F154" s="12">
        <f>(D154-E154)/E154*100</f>
        <v>-35.659118283375477</v>
      </c>
      <c r="G154" s="30">
        <v>10</v>
      </c>
      <c r="H154" s="30">
        <v>117124</v>
      </c>
      <c r="I154" s="20">
        <v>0</v>
      </c>
      <c r="J154" s="23">
        <v>0.30980000000000002</v>
      </c>
      <c r="K154" s="23">
        <v>0.34599999999999997</v>
      </c>
      <c r="L154" s="23">
        <v>1.9518</v>
      </c>
      <c r="M154" s="31">
        <f t="shared" si="17"/>
        <v>-82.272773849779696</v>
      </c>
      <c r="N154" s="167">
        <f>D154/D334*100</f>
        <v>0.13440297914414689</v>
      </c>
    </row>
    <row r="155" spans="1:14" ht="12.75" customHeight="1">
      <c r="A155" s="210"/>
      <c r="B155" s="205" t="s">
        <v>27</v>
      </c>
      <c r="C155" s="34">
        <v>1.4472</v>
      </c>
      <c r="D155" s="34">
        <v>5.7226999999999997</v>
      </c>
      <c r="E155" s="34">
        <v>1.2116</v>
      </c>
      <c r="F155" s="12">
        <f>(D155-E155)/E155*100</f>
        <v>372.32585011554966</v>
      </c>
      <c r="G155" s="129">
        <v>4</v>
      </c>
      <c r="H155" s="129">
        <v>251.13329999999999</v>
      </c>
      <c r="I155" s="20">
        <v>0</v>
      </c>
      <c r="J155" s="23">
        <v>0</v>
      </c>
      <c r="K155" s="23">
        <v>0</v>
      </c>
      <c r="L155" s="23">
        <v>0</v>
      </c>
      <c r="M155" s="31">
        <v>0</v>
      </c>
      <c r="N155" s="167">
        <f>D155/D335*100</f>
        <v>0.82302130983337385</v>
      </c>
    </row>
    <row r="156" spans="1:14" ht="12.75" customHeight="1">
      <c r="A156" s="210"/>
      <c r="B156" s="14" t="s">
        <v>28</v>
      </c>
      <c r="C156" s="20">
        <v>0</v>
      </c>
      <c r="D156" s="20">
        <v>0</v>
      </c>
      <c r="E156" s="20">
        <v>0</v>
      </c>
      <c r="F156" s="12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31">
        <v>0</v>
      </c>
      <c r="N156" s="167">
        <f>D156/D336*100</f>
        <v>0</v>
      </c>
    </row>
    <row r="157" spans="1:14" ht="12.75" customHeight="1">
      <c r="A157" s="210"/>
      <c r="B157" s="14" t="s">
        <v>29</v>
      </c>
      <c r="C157" s="30">
        <v>0</v>
      </c>
      <c r="D157" s="128">
        <v>0</v>
      </c>
      <c r="E157" s="30">
        <v>0</v>
      </c>
      <c r="F157" s="12">
        <v>0</v>
      </c>
      <c r="G157" s="20">
        <v>0</v>
      </c>
      <c r="H157" s="20">
        <v>0</v>
      </c>
      <c r="I157" s="20">
        <v>0</v>
      </c>
      <c r="J157" s="31">
        <v>0</v>
      </c>
      <c r="K157" s="31">
        <v>0</v>
      </c>
      <c r="L157" s="31">
        <v>0</v>
      </c>
      <c r="M157" s="31">
        <v>0</v>
      </c>
      <c r="N157" s="167">
        <f>D157/D337*100</f>
        <v>0</v>
      </c>
    </row>
    <row r="158" spans="1:14" ht="12.75" customHeight="1">
      <c r="A158" s="210"/>
      <c r="B158" s="14" t="s">
        <v>30</v>
      </c>
      <c r="C158" s="34">
        <v>1.4472</v>
      </c>
      <c r="D158" s="34">
        <v>5.7226999999999997</v>
      </c>
      <c r="E158" s="34">
        <v>1.2116</v>
      </c>
      <c r="F158" s="12">
        <f>(D158-E158)/E158*100</f>
        <v>372.32585011554966</v>
      </c>
      <c r="G158" s="129">
        <v>4</v>
      </c>
      <c r="H158" s="129">
        <v>251.13329999999999</v>
      </c>
      <c r="I158" s="20">
        <v>0</v>
      </c>
      <c r="J158" s="129">
        <v>0</v>
      </c>
      <c r="K158" s="129">
        <v>0</v>
      </c>
      <c r="L158" s="129">
        <v>0</v>
      </c>
      <c r="M158" s="31">
        <v>0</v>
      </c>
      <c r="N158" s="167">
        <f>D158/D338*100</f>
        <v>1.976057914218472</v>
      </c>
    </row>
    <row r="159" spans="1:14" ht="12.75" customHeight="1" thickBot="1">
      <c r="A159" s="211"/>
      <c r="B159" s="15" t="s">
        <v>129</v>
      </c>
      <c r="C159" s="16">
        <f t="shared" ref="C159:L159" si="18">C147+C149+C150+C151+C152+C153+C154+C155</f>
        <v>17.548999999999999</v>
      </c>
      <c r="D159" s="16">
        <f t="shared" si="18"/>
        <v>57.764899999999997</v>
      </c>
      <c r="E159" s="16">
        <f t="shared" si="18"/>
        <v>99.253900000000016</v>
      </c>
      <c r="F159" s="17">
        <f>(D159-E159)/E159*100</f>
        <v>-41.800876338360524</v>
      </c>
      <c r="G159" s="16">
        <f t="shared" si="18"/>
        <v>199</v>
      </c>
      <c r="H159" s="16">
        <f t="shared" si="18"/>
        <v>436130.14370000002</v>
      </c>
      <c r="I159" s="16">
        <f t="shared" si="18"/>
        <v>0</v>
      </c>
      <c r="J159" s="16">
        <f t="shared" si="18"/>
        <v>0.30980000000000002</v>
      </c>
      <c r="K159" s="16">
        <f t="shared" si="18"/>
        <v>2.2837000000000001</v>
      </c>
      <c r="L159" s="16">
        <f t="shared" si="18"/>
        <v>2.9590999999999998</v>
      </c>
      <c r="M159" s="16">
        <f>(K159-L159)/L159*100</f>
        <v>-22.824507451590005</v>
      </c>
      <c r="N159" s="168">
        <f>D159/D339*100</f>
        <v>0.11801400097044942</v>
      </c>
    </row>
    <row r="160" spans="1:14" ht="14.25" thickTop="1">
      <c r="A160" s="214" t="s">
        <v>39</v>
      </c>
      <c r="B160" s="205" t="s">
        <v>19</v>
      </c>
      <c r="C160" s="29">
        <v>374.80686500000002</v>
      </c>
      <c r="D160" s="29">
        <v>1117.944225</v>
      </c>
      <c r="E160" s="29">
        <v>1064.2676670000001</v>
      </c>
      <c r="F160" s="12">
        <f>(D160-E160)/E160*100</f>
        <v>5.0435205037568691</v>
      </c>
      <c r="G160" s="29">
        <v>9706</v>
      </c>
      <c r="H160" s="29">
        <v>1248366.1194760001</v>
      </c>
      <c r="I160" s="30">
        <v>1352</v>
      </c>
      <c r="J160" s="30">
        <v>146.56</v>
      </c>
      <c r="K160" s="29">
        <v>804.5</v>
      </c>
      <c r="L160" s="29">
        <v>738.52</v>
      </c>
      <c r="M160" s="33">
        <f t="shared" ref="M160:M184" si="19">(K160-L160)/L160*100</f>
        <v>8.9340843849861908</v>
      </c>
      <c r="N160" s="167">
        <f>D160/D327*100</f>
        <v>4.3563527772085573</v>
      </c>
    </row>
    <row r="161" spans="1:14">
      <c r="A161" s="210"/>
      <c r="B161" s="205" t="s">
        <v>20</v>
      </c>
      <c r="C161" s="29">
        <v>139.88578200000001</v>
      </c>
      <c r="D161" s="29">
        <v>396.75505800000002</v>
      </c>
      <c r="E161" s="29">
        <v>316.23611899999997</v>
      </c>
      <c r="F161" s="12">
        <f>(D161-E161)/E161*100</f>
        <v>25.461651646439552</v>
      </c>
      <c r="G161" s="29">
        <v>4929</v>
      </c>
      <c r="H161" s="29">
        <v>98580</v>
      </c>
      <c r="I161" s="30">
        <v>704</v>
      </c>
      <c r="J161" s="30">
        <v>76.459999999999994</v>
      </c>
      <c r="K161" s="29">
        <v>315.45999999999998</v>
      </c>
      <c r="L161" s="29">
        <v>205.43</v>
      </c>
      <c r="M161" s="33">
        <f t="shared" si="19"/>
        <v>53.560823638222253</v>
      </c>
      <c r="N161" s="167">
        <f>D161/D328*100</f>
        <v>4.7972627252734945</v>
      </c>
    </row>
    <row r="162" spans="1:14">
      <c r="A162" s="210"/>
      <c r="B162" s="205" t="s">
        <v>21</v>
      </c>
      <c r="C162" s="29">
        <v>11.912006</v>
      </c>
      <c r="D162" s="29">
        <v>121.69</v>
      </c>
      <c r="E162" s="29">
        <v>130.847949</v>
      </c>
      <c r="F162" s="12">
        <f>(D162-E162)/E162*100</f>
        <v>-6.9989243774848937</v>
      </c>
      <c r="G162" s="29">
        <v>49</v>
      </c>
      <c r="H162" s="29">
        <v>138088.90971199999</v>
      </c>
      <c r="I162" s="30">
        <v>5</v>
      </c>
      <c r="J162" s="30">
        <v>0.1</v>
      </c>
      <c r="K162" s="29">
        <v>2.98</v>
      </c>
      <c r="L162" s="29">
        <v>6.58</v>
      </c>
      <c r="M162" s="33">
        <f t="shared" si="19"/>
        <v>-54.711246200607903</v>
      </c>
      <c r="N162" s="167">
        <f>D162/D329*100</f>
        <v>6.4633855859028353</v>
      </c>
    </row>
    <row r="163" spans="1:14">
      <c r="A163" s="210"/>
      <c r="B163" s="205" t="s">
        <v>22</v>
      </c>
      <c r="C163" s="29">
        <v>15.777467999999999</v>
      </c>
      <c r="D163" s="29">
        <v>170.36653100000001</v>
      </c>
      <c r="E163" s="29">
        <v>144.99081200000001</v>
      </c>
      <c r="F163" s="12">
        <f>(D163-E163)/E163*100</f>
        <v>17.501604860313495</v>
      </c>
      <c r="G163" s="29">
        <v>3301</v>
      </c>
      <c r="H163" s="29">
        <v>217876.65</v>
      </c>
      <c r="I163" s="30">
        <v>122</v>
      </c>
      <c r="J163" s="30">
        <v>7.33</v>
      </c>
      <c r="K163" s="29">
        <v>37.520000000000003</v>
      </c>
      <c r="L163" s="29">
        <v>24.49</v>
      </c>
      <c r="M163" s="33">
        <f t="shared" si="19"/>
        <v>53.205389955083724</v>
      </c>
      <c r="N163" s="167">
        <f>D163/D330*100</f>
        <v>13.099361174351252</v>
      </c>
    </row>
    <row r="164" spans="1:14">
      <c r="A164" s="210"/>
      <c r="B164" s="205" t="s">
        <v>23</v>
      </c>
      <c r="C164" s="29">
        <v>1.9809999999999998E-2</v>
      </c>
      <c r="D164" s="29">
        <v>7.4066009999999993</v>
      </c>
      <c r="E164" s="29">
        <v>7.6566049999999999</v>
      </c>
      <c r="F164" s="12">
        <f>(D164-E164)/E164*100</f>
        <v>-3.2652069683626168</v>
      </c>
      <c r="G164" s="29">
        <v>18</v>
      </c>
      <c r="H164" s="29">
        <v>2201.6999999999998</v>
      </c>
      <c r="I164" s="20">
        <v>0</v>
      </c>
      <c r="J164" s="20">
        <v>0</v>
      </c>
      <c r="K164" s="20">
        <v>0</v>
      </c>
      <c r="L164" s="20">
        <v>0</v>
      </c>
      <c r="M164" s="33">
        <v>0</v>
      </c>
      <c r="N164" s="167">
        <f>D164/D331*100</f>
        <v>3.8997444321422976</v>
      </c>
    </row>
    <row r="165" spans="1:14">
      <c r="A165" s="210"/>
      <c r="B165" s="205" t="s">
        <v>24</v>
      </c>
      <c r="C165" s="29">
        <v>31.450956999999999</v>
      </c>
      <c r="D165" s="29">
        <v>55.38</v>
      </c>
      <c r="E165" s="29">
        <v>76.750596999999999</v>
      </c>
      <c r="F165" s="12">
        <f>(D165-E165)/E165*100</f>
        <v>-27.844209472403186</v>
      </c>
      <c r="G165" s="29">
        <v>103</v>
      </c>
      <c r="H165" s="29">
        <v>144994.59099999999</v>
      </c>
      <c r="I165" s="30">
        <v>114</v>
      </c>
      <c r="J165" s="30">
        <v>12.83</v>
      </c>
      <c r="K165" s="29">
        <v>48.33</v>
      </c>
      <c r="L165" s="29">
        <v>90.33</v>
      </c>
      <c r="M165" s="33">
        <f t="shared" si="19"/>
        <v>-46.496180670873464</v>
      </c>
      <c r="N165" s="167">
        <f>D165/D332*100</f>
        <v>1.6737193279293738</v>
      </c>
    </row>
    <row r="166" spans="1:14">
      <c r="A166" s="210"/>
      <c r="B166" s="205" t="s">
        <v>25</v>
      </c>
      <c r="C166" s="29">
        <v>7.5484</v>
      </c>
      <c r="D166" s="29">
        <v>11.2539</v>
      </c>
      <c r="E166" s="29">
        <v>7.5484</v>
      </c>
      <c r="F166" s="12">
        <f>(D166-E166)/E166*100</f>
        <v>49.089873350643842</v>
      </c>
      <c r="G166" s="29">
        <v>4</v>
      </c>
      <c r="H166" s="29">
        <v>617.61249999999995</v>
      </c>
      <c r="I166" s="130">
        <v>1</v>
      </c>
      <c r="J166" s="20">
        <v>0</v>
      </c>
      <c r="K166" s="29">
        <v>4.3</v>
      </c>
      <c r="L166" s="20">
        <v>0</v>
      </c>
      <c r="M166" s="33">
        <v>0</v>
      </c>
      <c r="N166" s="167">
        <f>D166/D333*100</f>
        <v>0.14962254604680658</v>
      </c>
    </row>
    <row r="167" spans="1:14">
      <c r="A167" s="210"/>
      <c r="B167" s="205" t="s">
        <v>26</v>
      </c>
      <c r="C167" s="29">
        <v>46.655546000000001</v>
      </c>
      <c r="D167" s="29">
        <v>2697.3148630000001</v>
      </c>
      <c r="E167" s="29">
        <v>2650.8182109999998</v>
      </c>
      <c r="F167" s="12">
        <f>(D167-E167)/E167*100</f>
        <v>1.7540490633063737</v>
      </c>
      <c r="G167" s="29">
        <v>5090</v>
      </c>
      <c r="H167" s="29">
        <v>1054316.67</v>
      </c>
      <c r="I167" s="30">
        <v>2899</v>
      </c>
      <c r="J167" s="30">
        <v>45.4</v>
      </c>
      <c r="K167" s="29">
        <v>156.56</v>
      </c>
      <c r="L167" s="29">
        <v>19.760000000000002</v>
      </c>
      <c r="M167" s="33">
        <f t="shared" si="19"/>
        <v>692.30769230769238</v>
      </c>
      <c r="N167" s="167">
        <f>D167/D334*100</f>
        <v>32.163739167353057</v>
      </c>
    </row>
    <row r="168" spans="1:14">
      <c r="A168" s="210"/>
      <c r="B168" s="205" t="s">
        <v>27</v>
      </c>
      <c r="C168" s="29">
        <v>8.5251920000000005</v>
      </c>
      <c r="D168" s="29">
        <v>26.797057000000002</v>
      </c>
      <c r="E168" s="29">
        <v>8.4408469999999998</v>
      </c>
      <c r="F168" s="12">
        <f>(D168-E168)/E168*100</f>
        <v>217.4688156295216</v>
      </c>
      <c r="G168" s="29">
        <v>29</v>
      </c>
      <c r="H168" s="29">
        <v>4675.9661000000006</v>
      </c>
      <c r="I168" s="20">
        <v>0</v>
      </c>
      <c r="J168" s="20">
        <v>0</v>
      </c>
      <c r="K168" s="20">
        <v>0</v>
      </c>
      <c r="L168" s="20">
        <v>0</v>
      </c>
      <c r="M168" s="33">
        <v>0</v>
      </c>
      <c r="N168" s="167">
        <f>D168/D335*100</f>
        <v>3.8538712411658107</v>
      </c>
    </row>
    <row r="169" spans="1:14">
      <c r="A169" s="210"/>
      <c r="B169" s="14" t="s">
        <v>28</v>
      </c>
      <c r="C169" s="29">
        <v>-3.6509999999999997E-3</v>
      </c>
      <c r="D169" s="29">
        <v>-3.6509999999999997E-3</v>
      </c>
      <c r="E169" s="29">
        <v>0</v>
      </c>
      <c r="F169" s="12">
        <v>0</v>
      </c>
      <c r="G169" s="29">
        <v>0</v>
      </c>
      <c r="H169" s="29">
        <v>0</v>
      </c>
      <c r="I169" s="20">
        <v>0</v>
      </c>
      <c r="J169" s="20">
        <v>0</v>
      </c>
      <c r="K169" s="20">
        <v>0</v>
      </c>
      <c r="L169" s="20">
        <v>0</v>
      </c>
      <c r="M169" s="33">
        <v>0</v>
      </c>
      <c r="N169" s="167">
        <f>D169/D336*100</f>
        <v>-1.8759701054529502E-3</v>
      </c>
    </row>
    <row r="170" spans="1:14">
      <c r="A170" s="210"/>
      <c r="B170" s="14" t="s">
        <v>29</v>
      </c>
      <c r="C170" s="29">
        <v>9.4339999999999993E-2</v>
      </c>
      <c r="D170" s="29">
        <v>0.14151</v>
      </c>
      <c r="E170" s="29">
        <v>0</v>
      </c>
      <c r="F170" s="12">
        <v>0</v>
      </c>
      <c r="G170" s="29">
        <v>2</v>
      </c>
      <c r="H170" s="29">
        <v>3.8</v>
      </c>
      <c r="I170" s="20">
        <v>0</v>
      </c>
      <c r="J170" s="20">
        <v>0</v>
      </c>
      <c r="K170" s="20">
        <v>0</v>
      </c>
      <c r="L170" s="20">
        <v>0</v>
      </c>
      <c r="M170" s="33">
        <v>0</v>
      </c>
      <c r="N170" s="167">
        <f>D170/D337*100</f>
        <v>0.15880163712805842</v>
      </c>
    </row>
    <row r="171" spans="1:14">
      <c r="A171" s="210"/>
      <c r="B171" s="14" t="s">
        <v>30</v>
      </c>
      <c r="C171" s="34">
        <v>7.0540619999999992</v>
      </c>
      <c r="D171" s="34">
        <v>10.615548</v>
      </c>
      <c r="E171" s="34">
        <v>7.9813999999999998</v>
      </c>
      <c r="F171" s="12">
        <f>(D171-E171)/E171*100</f>
        <v>33.003583331245153</v>
      </c>
      <c r="G171" s="41">
        <v>16</v>
      </c>
      <c r="H171" s="41">
        <v>1511.5661</v>
      </c>
      <c r="I171" s="20">
        <v>0</v>
      </c>
      <c r="J171" s="20">
        <v>0</v>
      </c>
      <c r="K171" s="20">
        <v>0</v>
      </c>
      <c r="L171" s="20">
        <v>0</v>
      </c>
      <c r="M171" s="33">
        <v>0</v>
      </c>
      <c r="N171" s="167">
        <f>D171/D338*100</f>
        <v>3.6655665401237303</v>
      </c>
    </row>
    <row r="172" spans="1:14" ht="14.25" thickBot="1">
      <c r="A172" s="211"/>
      <c r="B172" s="15" t="s">
        <v>129</v>
      </c>
      <c r="C172" s="16">
        <f t="shared" ref="C172:L172" si="20">C160+C162+C163+C164+C165+C166+C167+C168</f>
        <v>496.69624400000009</v>
      </c>
      <c r="D172" s="16">
        <f t="shared" si="20"/>
        <v>4208.1531770000001</v>
      </c>
      <c r="E172" s="16">
        <f t="shared" si="20"/>
        <v>4091.3210879999997</v>
      </c>
      <c r="F172" s="17">
        <f>(D172-E172)/E172*100</f>
        <v>2.855607919473087</v>
      </c>
      <c r="G172" s="16">
        <f t="shared" si="20"/>
        <v>18300</v>
      </c>
      <c r="H172" s="16">
        <f t="shared" si="20"/>
        <v>2811138.2187879998</v>
      </c>
      <c r="I172" s="16">
        <f>I160+I162+I163+I164+I165+I166+I167+I168</f>
        <v>4493</v>
      </c>
      <c r="J172" s="16">
        <f t="shared" si="20"/>
        <v>212.22000000000003</v>
      </c>
      <c r="K172" s="16">
        <f t="shared" si="20"/>
        <v>1054.19</v>
      </c>
      <c r="L172" s="16">
        <f t="shared" si="20"/>
        <v>879.68000000000006</v>
      </c>
      <c r="M172" s="16">
        <f t="shared" si="19"/>
        <v>19.837895598399417</v>
      </c>
      <c r="N172" s="168">
        <f>D172/D339*100</f>
        <v>8.5972795437069554</v>
      </c>
    </row>
    <row r="173" spans="1:14" ht="14.25" thickTop="1">
      <c r="A173" s="214" t="s">
        <v>40</v>
      </c>
      <c r="B173" s="18" t="s">
        <v>19</v>
      </c>
      <c r="C173" s="198">
        <v>134.06</v>
      </c>
      <c r="D173" s="203">
        <v>333.33</v>
      </c>
      <c r="E173" s="203">
        <v>347.94</v>
      </c>
      <c r="F173" s="197">
        <f>(D173-E173)/E173*100</f>
        <v>-4.198999827556479</v>
      </c>
      <c r="G173" s="198">
        <v>3745</v>
      </c>
      <c r="H173" s="198">
        <v>287473.36</v>
      </c>
      <c r="I173" s="198">
        <v>736</v>
      </c>
      <c r="J173" s="198">
        <v>82.26</v>
      </c>
      <c r="K173" s="203">
        <v>288.36</v>
      </c>
      <c r="L173" s="203">
        <v>262.08999999999997</v>
      </c>
      <c r="M173" s="111">
        <f t="shared" si="19"/>
        <v>10.023274447708818</v>
      </c>
      <c r="N173" s="169">
        <f>D173/D327*100</f>
        <v>1.29890475638615</v>
      </c>
    </row>
    <row r="174" spans="1:14">
      <c r="A174" s="210"/>
      <c r="B174" s="205" t="s">
        <v>20</v>
      </c>
      <c r="C174" s="72">
        <v>59.32</v>
      </c>
      <c r="D174" s="107">
        <v>140.19999999999999</v>
      </c>
      <c r="E174" s="107">
        <v>142.58000000000001</v>
      </c>
      <c r="F174" s="12">
        <f>(D174-E174)/E174*100</f>
        <v>-1.6692383223453666</v>
      </c>
      <c r="G174" s="72">
        <v>1851</v>
      </c>
      <c r="H174" s="72">
        <v>36660</v>
      </c>
      <c r="I174" s="72">
        <v>321</v>
      </c>
      <c r="J174" s="72">
        <v>49.43</v>
      </c>
      <c r="K174" s="107">
        <v>171.53</v>
      </c>
      <c r="L174" s="107">
        <v>164.66</v>
      </c>
      <c r="M174" s="31">
        <f t="shared" si="19"/>
        <v>4.172233693671811</v>
      </c>
      <c r="N174" s="167">
        <f>D174/D328*100</f>
        <v>1.6951925892860171</v>
      </c>
    </row>
    <row r="175" spans="1:14">
      <c r="A175" s="210"/>
      <c r="B175" s="205" t="s">
        <v>21</v>
      </c>
      <c r="C175" s="72">
        <v>0.63</v>
      </c>
      <c r="D175" s="107">
        <v>33.869999999999997</v>
      </c>
      <c r="E175" s="107">
        <v>32.69</v>
      </c>
      <c r="F175" s="12">
        <f>(D175-E175)/E175*100</f>
        <v>3.6096665646986841</v>
      </c>
      <c r="G175" s="72">
        <v>10</v>
      </c>
      <c r="H175" s="72">
        <v>36174.69</v>
      </c>
      <c r="I175" s="107">
        <v>1</v>
      </c>
      <c r="J175" s="72">
        <v>0</v>
      </c>
      <c r="K175" s="72">
        <v>9.91</v>
      </c>
      <c r="L175" s="20">
        <v>0</v>
      </c>
      <c r="M175" s="31">
        <v>0</v>
      </c>
      <c r="N175" s="167">
        <f>D175/D329*100</f>
        <v>1.7989552945560772</v>
      </c>
    </row>
    <row r="176" spans="1:14">
      <c r="A176" s="210"/>
      <c r="B176" s="205" t="s">
        <v>22</v>
      </c>
      <c r="C176" s="72">
        <v>0</v>
      </c>
      <c r="D176" s="107">
        <v>0.03</v>
      </c>
      <c r="E176" s="20">
        <v>0</v>
      </c>
      <c r="F176" s="12">
        <v>0</v>
      </c>
      <c r="G176" s="72">
        <v>7</v>
      </c>
      <c r="H176" s="72">
        <v>351.53</v>
      </c>
      <c r="I176" s="20">
        <v>0</v>
      </c>
      <c r="J176" s="20">
        <v>0</v>
      </c>
      <c r="K176" s="20">
        <v>0</v>
      </c>
      <c r="L176" s="20">
        <v>0</v>
      </c>
      <c r="M176" s="31">
        <v>0</v>
      </c>
      <c r="N176" s="167">
        <f>D176/D330*100</f>
        <v>2.3066786235762318E-3</v>
      </c>
    </row>
    <row r="177" spans="1:14">
      <c r="A177" s="210"/>
      <c r="B177" s="205" t="s">
        <v>23</v>
      </c>
      <c r="C177" s="20">
        <v>0</v>
      </c>
      <c r="D177" s="20">
        <v>0</v>
      </c>
      <c r="E177" s="20">
        <v>0</v>
      </c>
      <c r="F177" s="12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31">
        <v>0</v>
      </c>
      <c r="N177" s="167">
        <f>D177/D331*100</f>
        <v>0</v>
      </c>
    </row>
    <row r="178" spans="1:14">
      <c r="A178" s="210"/>
      <c r="B178" s="205" t="s">
        <v>24</v>
      </c>
      <c r="C178" s="72">
        <v>8.52</v>
      </c>
      <c r="D178" s="107">
        <v>16.45</v>
      </c>
      <c r="E178" s="107">
        <v>17.53</v>
      </c>
      <c r="F178" s="12">
        <f>(D178-E178)/E178*100</f>
        <v>-6.1608670849971574</v>
      </c>
      <c r="G178" s="72">
        <v>45</v>
      </c>
      <c r="H178" s="72">
        <v>14303.36</v>
      </c>
      <c r="I178" s="107">
        <v>4</v>
      </c>
      <c r="J178" s="72">
        <v>0.6</v>
      </c>
      <c r="K178" s="107">
        <v>1.3</v>
      </c>
      <c r="L178" s="107">
        <v>0.05</v>
      </c>
      <c r="M178" s="31">
        <f t="shared" si="19"/>
        <v>2500</v>
      </c>
      <c r="N178" s="167">
        <f>D178/D332*100</f>
        <v>0.49715931643983741</v>
      </c>
    </row>
    <row r="179" spans="1:14">
      <c r="A179" s="210"/>
      <c r="B179" s="205" t="s">
        <v>25</v>
      </c>
      <c r="C179" s="20">
        <v>0</v>
      </c>
      <c r="D179" s="20">
        <v>0</v>
      </c>
      <c r="E179" s="20">
        <v>0</v>
      </c>
      <c r="F179" s="12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31">
        <v>0</v>
      </c>
      <c r="N179" s="167">
        <f>D179/D333*100</f>
        <v>0</v>
      </c>
    </row>
    <row r="180" spans="1:14">
      <c r="A180" s="210"/>
      <c r="B180" s="205" t="s">
        <v>26</v>
      </c>
      <c r="C180" s="72">
        <v>2</v>
      </c>
      <c r="D180" s="107">
        <v>7.12</v>
      </c>
      <c r="E180" s="107">
        <v>7.5</v>
      </c>
      <c r="F180" s="12">
        <f>(D180-E180)/E180*100</f>
        <v>-5.0666666666666655</v>
      </c>
      <c r="G180" s="72">
        <v>252</v>
      </c>
      <c r="H180" s="72">
        <v>55043.98</v>
      </c>
      <c r="I180" s="107">
        <v>14</v>
      </c>
      <c r="J180" s="72">
        <v>0.97</v>
      </c>
      <c r="K180" s="72">
        <v>3.96</v>
      </c>
      <c r="L180" s="107">
        <v>3.3</v>
      </c>
      <c r="M180" s="31">
        <f t="shared" si="19"/>
        <v>20.000000000000007</v>
      </c>
      <c r="N180" s="167">
        <f>D180/D334*100</f>
        <v>8.4901405472867009E-2</v>
      </c>
    </row>
    <row r="181" spans="1:14">
      <c r="A181" s="210"/>
      <c r="B181" s="205" t="s">
        <v>27</v>
      </c>
      <c r="C181" s="20">
        <v>0</v>
      </c>
      <c r="D181" s="20">
        <v>0</v>
      </c>
      <c r="E181" s="20">
        <v>0</v>
      </c>
      <c r="F181" s="12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31">
        <v>0</v>
      </c>
      <c r="N181" s="167">
        <f>D181/D335*100</f>
        <v>0</v>
      </c>
    </row>
    <row r="182" spans="1:14">
      <c r="A182" s="210"/>
      <c r="B182" s="14" t="s">
        <v>28</v>
      </c>
      <c r="C182" s="20">
        <v>0</v>
      </c>
      <c r="D182" s="20">
        <v>0</v>
      </c>
      <c r="E182" s="20">
        <v>0</v>
      </c>
      <c r="F182" s="12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31">
        <v>0</v>
      </c>
      <c r="N182" s="167">
        <f>D182/D336*100</f>
        <v>0</v>
      </c>
    </row>
    <row r="183" spans="1:14">
      <c r="A183" s="210"/>
      <c r="B183" s="14" t="s">
        <v>29</v>
      </c>
      <c r="C183" s="20">
        <v>0</v>
      </c>
      <c r="D183" s="20">
        <v>0</v>
      </c>
      <c r="E183" s="20">
        <v>0</v>
      </c>
      <c r="F183" s="12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31">
        <v>0</v>
      </c>
      <c r="N183" s="167">
        <f>D183/D337*100</f>
        <v>0</v>
      </c>
    </row>
    <row r="184" spans="1:14">
      <c r="A184" s="210"/>
      <c r="B184" s="14" t="s">
        <v>30</v>
      </c>
      <c r="C184" s="20">
        <v>0</v>
      </c>
      <c r="D184" s="20">
        <v>0</v>
      </c>
      <c r="E184" s="20">
        <v>0</v>
      </c>
      <c r="F184" s="12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31">
        <v>0</v>
      </c>
      <c r="N184" s="167">
        <f>D184/D338*100</f>
        <v>0</v>
      </c>
    </row>
    <row r="185" spans="1:14" ht="14.25" thickBot="1">
      <c r="A185" s="215"/>
      <c r="B185" s="35" t="s">
        <v>129</v>
      </c>
      <c r="C185" s="36">
        <f t="shared" ref="C185:L185" si="21">C173+C175+C176+C177+C178+C179+C180+C181</f>
        <v>145.21</v>
      </c>
      <c r="D185" s="36">
        <f>D173+D175+D176+D177+D178+D179+D180+D181</f>
        <v>390.79999999999995</v>
      </c>
      <c r="E185" s="36">
        <f t="shared" si="21"/>
        <v>405.65999999999997</v>
      </c>
      <c r="F185" s="204">
        <f>(D185-E185)/E185*100</f>
        <v>-3.6631661982941419</v>
      </c>
      <c r="G185" s="36">
        <f t="shared" si="21"/>
        <v>4059</v>
      </c>
      <c r="H185" s="36">
        <f t="shared" si="21"/>
        <v>393346.92</v>
      </c>
      <c r="I185" s="36">
        <f t="shared" si="21"/>
        <v>755</v>
      </c>
      <c r="J185" s="36">
        <f t="shared" si="21"/>
        <v>83.83</v>
      </c>
      <c r="K185" s="36">
        <f>K173+K175+K176+K177+K178+K179+K180+K181</f>
        <v>303.53000000000003</v>
      </c>
      <c r="L185" s="36">
        <f t="shared" si="21"/>
        <v>265.44</v>
      </c>
      <c r="M185" s="36">
        <f>(K185-L185)/L185*100</f>
        <v>14.349758890898142</v>
      </c>
      <c r="N185" s="200">
        <f>D185/D339*100</f>
        <v>0.79840649908944072</v>
      </c>
    </row>
    <row r="186" spans="1:14">
      <c r="A186" s="62"/>
      <c r="N186" s="170"/>
    </row>
    <row r="187" spans="1:14">
      <c r="A187" s="62"/>
      <c r="N187" s="170"/>
    </row>
    <row r="188" spans="1:14">
      <c r="A188" s="62"/>
      <c r="N188" s="170"/>
    </row>
    <row r="189" spans="1:14" s="57" customFormat="1" ht="18.75">
      <c r="A189" s="225" t="str">
        <f>A1</f>
        <v>2024年1-3月丹东市财产保险业务统计表</v>
      </c>
      <c r="B189" s="225"/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  <c r="M189" s="225"/>
      <c r="N189" s="225"/>
    </row>
    <row r="190" spans="1:14" s="57" customFormat="1" ht="14.25" thickBot="1">
      <c r="A190" s="63"/>
      <c r="B190" s="59" t="s">
        <v>0</v>
      </c>
      <c r="C190" s="58"/>
      <c r="D190" s="58"/>
      <c r="F190" s="153"/>
      <c r="G190" s="73" t="str">
        <f>G2</f>
        <v>（2024年3月）</v>
      </c>
      <c r="H190" s="58"/>
      <c r="I190" s="58"/>
      <c r="J190" s="58"/>
      <c r="K190" s="58"/>
      <c r="L190" s="59" t="s">
        <v>1</v>
      </c>
      <c r="N190" s="153"/>
    </row>
    <row r="191" spans="1:14" ht="13.5" customHeight="1">
      <c r="A191" s="212" t="s">
        <v>115</v>
      </c>
      <c r="B191" s="163" t="s">
        <v>3</v>
      </c>
      <c r="C191" s="217" t="s">
        <v>4</v>
      </c>
      <c r="D191" s="217"/>
      <c r="E191" s="217"/>
      <c r="F191" s="218"/>
      <c r="G191" s="217" t="s">
        <v>5</v>
      </c>
      <c r="H191" s="217"/>
      <c r="I191" s="217" t="s">
        <v>6</v>
      </c>
      <c r="J191" s="217"/>
      <c r="K191" s="217"/>
      <c r="L191" s="217"/>
      <c r="M191" s="217"/>
      <c r="N191" s="220" t="s">
        <v>7</v>
      </c>
    </row>
    <row r="192" spans="1:14">
      <c r="A192" s="210"/>
      <c r="B192" s="58" t="s">
        <v>8</v>
      </c>
      <c r="C192" s="219" t="s">
        <v>9</v>
      </c>
      <c r="D192" s="219" t="s">
        <v>10</v>
      </c>
      <c r="E192" s="219" t="s">
        <v>11</v>
      </c>
      <c r="F192" s="194" t="s">
        <v>12</v>
      </c>
      <c r="G192" s="219" t="s">
        <v>13</v>
      </c>
      <c r="H192" s="219" t="s">
        <v>14</v>
      </c>
      <c r="I192" s="205" t="s">
        <v>13</v>
      </c>
      <c r="J192" s="219" t="s">
        <v>15</v>
      </c>
      <c r="K192" s="219"/>
      <c r="L192" s="219"/>
      <c r="M192" s="206" t="s">
        <v>12</v>
      </c>
      <c r="N192" s="221"/>
    </row>
    <row r="193" spans="1:14">
      <c r="A193" s="213"/>
      <c r="B193" s="164" t="s">
        <v>16</v>
      </c>
      <c r="C193" s="219"/>
      <c r="D193" s="219"/>
      <c r="E193" s="219"/>
      <c r="F193" s="195" t="s">
        <v>17</v>
      </c>
      <c r="G193" s="219"/>
      <c r="H193" s="219"/>
      <c r="I193" s="33" t="s">
        <v>18</v>
      </c>
      <c r="J193" s="205" t="s">
        <v>9</v>
      </c>
      <c r="K193" s="205" t="s">
        <v>10</v>
      </c>
      <c r="L193" s="205" t="s">
        <v>11</v>
      </c>
      <c r="M193" s="207" t="s">
        <v>17</v>
      </c>
      <c r="N193" s="193" t="s">
        <v>17</v>
      </c>
    </row>
    <row r="194" spans="1:14" ht="15" customHeight="1">
      <c r="A194" s="209" t="s">
        <v>41</v>
      </c>
      <c r="B194" s="205" t="s">
        <v>19</v>
      </c>
      <c r="C194" s="205">
        <v>295.962221</v>
      </c>
      <c r="D194" s="32">
        <v>753.94887600000004</v>
      </c>
      <c r="E194" s="32">
        <v>733.08823900000004</v>
      </c>
      <c r="F194" s="154">
        <f>(D194-E194)/E194*100</f>
        <v>2.8455833677615439</v>
      </c>
      <c r="G194" s="32">
        <v>6568</v>
      </c>
      <c r="H194" s="31">
        <v>739633.74160900002</v>
      </c>
      <c r="I194" s="31">
        <v>1009</v>
      </c>
      <c r="J194" s="31">
        <v>128.43721500000001</v>
      </c>
      <c r="K194" s="31">
        <v>412.92893199999997</v>
      </c>
      <c r="L194" s="31">
        <v>352.55222700000002</v>
      </c>
      <c r="M194" s="31">
        <f t="shared" ref="M194:M206" si="22">(K194-L194)/L194*100</f>
        <v>17.125605903490708</v>
      </c>
      <c r="N194" s="167">
        <f>D194/D327*100</f>
        <v>2.9379527228524038</v>
      </c>
    </row>
    <row r="195" spans="1:14" ht="15" customHeight="1">
      <c r="A195" s="210"/>
      <c r="B195" s="205" t="s">
        <v>20</v>
      </c>
      <c r="C195" s="205">
        <v>113.98172</v>
      </c>
      <c r="D195" s="32">
        <v>277.51519300000001</v>
      </c>
      <c r="E195" s="32">
        <v>262.46327000000002</v>
      </c>
      <c r="F195" s="154">
        <f>(D195-E195)/E195*100</f>
        <v>5.7348683493884636</v>
      </c>
      <c r="G195" s="32">
        <v>3283</v>
      </c>
      <c r="H195" s="31">
        <v>65400</v>
      </c>
      <c r="I195" s="31">
        <v>485</v>
      </c>
      <c r="J195" s="31">
        <v>59.015416000000002</v>
      </c>
      <c r="K195" s="31">
        <v>191.14213799999999</v>
      </c>
      <c r="L195" s="31">
        <v>138.39260200000001</v>
      </c>
      <c r="M195" s="31">
        <f t="shared" si="22"/>
        <v>38.11586402573743</v>
      </c>
      <c r="N195" s="167">
        <f>D195/D328*100</f>
        <v>3.3555042695283794</v>
      </c>
    </row>
    <row r="196" spans="1:14" ht="15" customHeight="1">
      <c r="A196" s="210"/>
      <c r="B196" s="205" t="s">
        <v>21</v>
      </c>
      <c r="C196" s="205">
        <v>1.308195</v>
      </c>
      <c r="D196" s="32">
        <v>9.8832269999999998</v>
      </c>
      <c r="E196" s="32">
        <v>15.035786999999999</v>
      </c>
      <c r="F196" s="154">
        <f>(D196-E196)/E196*100</f>
        <v>-34.268641874216492</v>
      </c>
      <c r="G196" s="32">
        <v>183</v>
      </c>
      <c r="H196" s="31">
        <v>10272.50086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67">
        <f>D196/D329*100</f>
        <v>0.52493308352375478</v>
      </c>
    </row>
    <row r="197" spans="1:14" ht="15" customHeight="1">
      <c r="A197" s="210"/>
      <c r="B197" s="205" t="s">
        <v>22</v>
      </c>
      <c r="C197" s="205">
        <v>14.017186000000001</v>
      </c>
      <c r="D197" s="32">
        <v>25.845199999999998</v>
      </c>
      <c r="E197" s="32">
        <v>20.234544</v>
      </c>
      <c r="F197" s="154">
        <f>(D197-E197)/E197*100</f>
        <v>27.728106944243464</v>
      </c>
      <c r="G197" s="32">
        <v>391</v>
      </c>
      <c r="H197" s="31">
        <v>157265.196624</v>
      </c>
      <c r="I197" s="31">
        <v>92</v>
      </c>
      <c r="J197" s="31">
        <v>1.1451</v>
      </c>
      <c r="K197" s="31">
        <v>22.487862</v>
      </c>
      <c r="L197" s="31">
        <v>8.2042999999999999</v>
      </c>
      <c r="M197" s="31">
        <f t="shared" si="22"/>
        <v>174.09848494082371</v>
      </c>
      <c r="N197" s="167">
        <f>D197/D330*100</f>
        <v>1.9872190120684146</v>
      </c>
    </row>
    <row r="198" spans="1:14" ht="15" customHeight="1">
      <c r="A198" s="210"/>
      <c r="B198" s="205" t="s">
        <v>23</v>
      </c>
      <c r="C198" s="205">
        <v>10.888724</v>
      </c>
      <c r="D198" s="32">
        <v>16.687329999999999</v>
      </c>
      <c r="E198" s="32">
        <v>3.283032</v>
      </c>
      <c r="F198" s="154">
        <f>(D198-E198)/E198*100</f>
        <v>408.29020247137402</v>
      </c>
      <c r="G198" s="32">
        <v>155</v>
      </c>
      <c r="H198" s="31">
        <v>149642.29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67">
        <f>D198/D331*100</f>
        <v>8.7862600205979948</v>
      </c>
    </row>
    <row r="199" spans="1:14" ht="15" customHeight="1">
      <c r="A199" s="210"/>
      <c r="B199" s="205" t="s">
        <v>24</v>
      </c>
      <c r="C199" s="205">
        <v>71.093013999999997</v>
      </c>
      <c r="D199" s="32">
        <v>97.016199999999998</v>
      </c>
      <c r="E199" s="32">
        <v>88.518884</v>
      </c>
      <c r="F199" s="154">
        <f>(D199-E199)/E199*100</f>
        <v>9.5994386915225878</v>
      </c>
      <c r="G199" s="32">
        <v>186</v>
      </c>
      <c r="H199" s="31">
        <v>363341.84419999999</v>
      </c>
      <c r="I199" s="31">
        <v>14</v>
      </c>
      <c r="J199" s="31">
        <v>0.96326899999999904</v>
      </c>
      <c r="K199" s="31">
        <v>5.9318689999999998</v>
      </c>
      <c r="L199" s="31">
        <v>3.4996999999999998</v>
      </c>
      <c r="M199" s="31">
        <f t="shared" si="22"/>
        <v>69.496499699974294</v>
      </c>
      <c r="N199" s="167">
        <f>D199/D332*100</f>
        <v>2.9320673359021616</v>
      </c>
    </row>
    <row r="200" spans="1:14" ht="15" customHeight="1">
      <c r="A200" s="210"/>
      <c r="B200" s="205" t="s">
        <v>25</v>
      </c>
      <c r="C200" s="205">
        <v>0</v>
      </c>
      <c r="D200" s="32">
        <v>0</v>
      </c>
      <c r="E200" s="32">
        <v>0</v>
      </c>
      <c r="F200" s="154">
        <v>0</v>
      </c>
      <c r="G200" s="32">
        <v>0</v>
      </c>
      <c r="H200" s="31">
        <v>0</v>
      </c>
      <c r="I200" s="31">
        <v>0</v>
      </c>
      <c r="J200" s="31">
        <v>0</v>
      </c>
      <c r="K200" s="31">
        <v>0</v>
      </c>
      <c r="L200" s="33">
        <v>6.0313100000000004</v>
      </c>
      <c r="M200" s="31">
        <f t="shared" si="22"/>
        <v>-100</v>
      </c>
      <c r="N200" s="167">
        <f>D200/D333*100</f>
        <v>0</v>
      </c>
    </row>
    <row r="201" spans="1:14" ht="15" customHeight="1">
      <c r="A201" s="210"/>
      <c r="B201" s="205" t="s">
        <v>26</v>
      </c>
      <c r="C201" s="205">
        <v>52.702300000000001</v>
      </c>
      <c r="D201" s="32">
        <v>112.16200000000001</v>
      </c>
      <c r="E201" s="32">
        <v>121.3784</v>
      </c>
      <c r="F201" s="154">
        <f>(D201-E201)/E201*100</f>
        <v>-7.5931137665350619</v>
      </c>
      <c r="G201" s="32">
        <v>2473</v>
      </c>
      <c r="H201" s="31">
        <v>486350.57699999999</v>
      </c>
      <c r="I201" s="31">
        <v>74665</v>
      </c>
      <c r="J201" s="31">
        <v>14.058299</v>
      </c>
      <c r="K201" s="31">
        <v>24.783936000000001</v>
      </c>
      <c r="L201" s="31">
        <v>13.666959</v>
      </c>
      <c r="M201" s="31">
        <f t="shared" si="22"/>
        <v>81.341994221245557</v>
      </c>
      <c r="N201" s="167">
        <f>D201/D334*100</f>
        <v>1.3374594720010828</v>
      </c>
    </row>
    <row r="202" spans="1:14" ht="15" customHeight="1">
      <c r="A202" s="210"/>
      <c r="B202" s="205" t="s">
        <v>27</v>
      </c>
      <c r="C202" s="205">
        <v>36.978299999999997</v>
      </c>
      <c r="D202" s="32">
        <v>138.91069999999999</v>
      </c>
      <c r="E202" s="32">
        <v>35.677711000000002</v>
      </c>
      <c r="F202" s="154">
        <f>(D202-E202)/E202*100</f>
        <v>289.34868887748991</v>
      </c>
      <c r="G202" s="32">
        <v>97</v>
      </c>
      <c r="H202" s="31">
        <v>5246.3284999999996</v>
      </c>
      <c r="I202" s="31">
        <v>34</v>
      </c>
      <c r="J202" s="31">
        <v>62.743751000000003</v>
      </c>
      <c r="K202" s="31">
        <v>162.78847400000001</v>
      </c>
      <c r="L202" s="31">
        <v>440.93472600000001</v>
      </c>
      <c r="M202" s="31">
        <f t="shared" si="22"/>
        <v>-63.081049325201022</v>
      </c>
      <c r="N202" s="167">
        <f>D202/D335*100</f>
        <v>19.97771441170616</v>
      </c>
    </row>
    <row r="203" spans="1:14" ht="15" customHeight="1">
      <c r="A203" s="210"/>
      <c r="B203" s="14" t="s">
        <v>28</v>
      </c>
      <c r="C203" s="205">
        <v>0</v>
      </c>
      <c r="D203" s="32">
        <v>0</v>
      </c>
      <c r="E203" s="32">
        <v>0</v>
      </c>
      <c r="F203" s="154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67">
        <f>D203/D336*100</f>
        <v>0</v>
      </c>
    </row>
    <row r="204" spans="1:14" ht="15" customHeight="1">
      <c r="A204" s="210"/>
      <c r="B204" s="14" t="s">
        <v>29</v>
      </c>
      <c r="C204" s="205">
        <v>0</v>
      </c>
      <c r="D204" s="32">
        <v>0</v>
      </c>
      <c r="E204" s="32">
        <v>21.533000000000001</v>
      </c>
      <c r="F204" s="154">
        <f>(D204-E204)/E204*100</f>
        <v>-100</v>
      </c>
      <c r="G204" s="32">
        <v>0</v>
      </c>
      <c r="H204" s="31">
        <v>0</v>
      </c>
      <c r="I204" s="31">
        <v>0</v>
      </c>
      <c r="J204" s="31">
        <v>0</v>
      </c>
      <c r="K204" s="31">
        <v>0</v>
      </c>
      <c r="L204" s="34">
        <v>0</v>
      </c>
      <c r="M204" s="31">
        <v>0</v>
      </c>
      <c r="N204" s="167">
        <f>D204/D337*100</f>
        <v>0</v>
      </c>
    </row>
    <row r="205" spans="1:14" ht="15" customHeight="1">
      <c r="A205" s="210"/>
      <c r="B205" s="14" t="s">
        <v>30</v>
      </c>
      <c r="C205" s="205">
        <v>36.279276000000003</v>
      </c>
      <c r="D205" s="32">
        <v>136.43</v>
      </c>
      <c r="E205" s="32">
        <v>1.1385000000000001</v>
      </c>
      <c r="F205" s="154">
        <f>(D205-E205)/E205*100</f>
        <v>11883.311374615723</v>
      </c>
      <c r="G205" s="32">
        <v>97</v>
      </c>
      <c r="H205" s="31">
        <v>1476.6285</v>
      </c>
      <c r="I205" s="31">
        <v>34</v>
      </c>
      <c r="J205" s="31">
        <v>62.743751000000003</v>
      </c>
      <c r="K205" s="31">
        <v>162.78847400000001</v>
      </c>
      <c r="L205" s="31">
        <v>440.93472600000001</v>
      </c>
      <c r="M205" s="31">
        <f t="shared" si="22"/>
        <v>-63.081049325201022</v>
      </c>
      <c r="N205" s="167">
        <f>D205/D338*100</f>
        <v>47.109507965964696</v>
      </c>
    </row>
    <row r="206" spans="1:14" ht="15" customHeight="1" thickBot="1">
      <c r="A206" s="211"/>
      <c r="B206" s="15" t="s">
        <v>129</v>
      </c>
      <c r="C206" s="16">
        <f>C194+C196+C197+C198+C199+C200+C201+C202</f>
        <v>482.94993999999997</v>
      </c>
      <c r="D206" s="16">
        <f t="shared" ref="D206:L206" si="23">D194+D196+D197+D198+D199+D200+D201+D202</f>
        <v>1154.4535330000001</v>
      </c>
      <c r="E206" s="16">
        <f t="shared" si="23"/>
        <v>1017.2165970000001</v>
      </c>
      <c r="F206" s="155">
        <f>(D206-E206)/E206*100</f>
        <v>13.491417305295894</v>
      </c>
      <c r="G206" s="16">
        <f t="shared" si="23"/>
        <v>10053</v>
      </c>
      <c r="H206" s="16">
        <f>H194+H196+H197+H198+H199+H200+H201+H202</f>
        <v>1911752.4787930001</v>
      </c>
      <c r="I206" s="16">
        <f t="shared" si="23"/>
        <v>75814</v>
      </c>
      <c r="J206" s="16">
        <f t="shared" si="23"/>
        <v>207.34763400000003</v>
      </c>
      <c r="K206" s="16">
        <f t="shared" si="23"/>
        <v>628.92107299999998</v>
      </c>
      <c r="L206" s="16">
        <f t="shared" si="23"/>
        <v>824.88922200000002</v>
      </c>
      <c r="M206" s="16">
        <f t="shared" si="22"/>
        <v>-23.756905021120524</v>
      </c>
      <c r="N206" s="168">
        <f>D206/D339*100</f>
        <v>2.3585547687921351</v>
      </c>
    </row>
    <row r="207" spans="1:14" ht="14.25" thickTop="1">
      <c r="A207" s="214" t="s">
        <v>42</v>
      </c>
      <c r="B207" s="205" t="s">
        <v>19</v>
      </c>
      <c r="C207" s="82">
        <v>38.83</v>
      </c>
      <c r="D207" s="82">
        <v>84.31</v>
      </c>
      <c r="E207" s="82">
        <v>71</v>
      </c>
      <c r="F207" s="159">
        <f>(D207-E207)/E207*100</f>
        <v>18.74647887323944</v>
      </c>
      <c r="G207" s="83">
        <v>830</v>
      </c>
      <c r="H207" s="83">
        <v>113889.82</v>
      </c>
      <c r="I207" s="83">
        <v>143</v>
      </c>
      <c r="J207" s="83">
        <v>12.23</v>
      </c>
      <c r="K207" s="83">
        <v>36.65</v>
      </c>
      <c r="L207" s="83">
        <v>29.17</v>
      </c>
      <c r="M207" s="31">
        <f t="shared" ref="M207:M231" si="24">(K207-L207)/L207*100</f>
        <v>25.642783681864916</v>
      </c>
      <c r="N207" s="167">
        <f>D207/D327*100</f>
        <v>0.32853526538540284</v>
      </c>
    </row>
    <row r="208" spans="1:14">
      <c r="A208" s="210"/>
      <c r="B208" s="205" t="s">
        <v>20</v>
      </c>
      <c r="C208" s="83">
        <v>9.23</v>
      </c>
      <c r="D208" s="83">
        <v>17.89</v>
      </c>
      <c r="E208" s="83">
        <v>24.15</v>
      </c>
      <c r="F208" s="159">
        <f>(D208-E208)/E208*100</f>
        <v>-25.92132505175983</v>
      </c>
      <c r="G208" s="83">
        <v>224</v>
      </c>
      <c r="H208" s="83">
        <v>4480</v>
      </c>
      <c r="I208" s="83">
        <v>50</v>
      </c>
      <c r="J208" s="83">
        <v>3.13</v>
      </c>
      <c r="K208" s="83">
        <v>6.95</v>
      </c>
      <c r="L208" s="83">
        <v>7.76</v>
      </c>
      <c r="M208" s="31">
        <f t="shared" si="24"/>
        <v>-10.438144329896902</v>
      </c>
      <c r="N208" s="167">
        <f>D208/D328*100</f>
        <v>0.21631237819063373</v>
      </c>
    </row>
    <row r="209" spans="1:14">
      <c r="A209" s="210"/>
      <c r="B209" s="205" t="s">
        <v>21</v>
      </c>
      <c r="C209" s="83">
        <v>0</v>
      </c>
      <c r="D209" s="83">
        <v>0</v>
      </c>
      <c r="E209" s="83">
        <v>0</v>
      </c>
      <c r="F209" s="159">
        <v>0</v>
      </c>
      <c r="G209" s="83">
        <v>0</v>
      </c>
      <c r="H209" s="83">
        <v>0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67">
        <f>D209/D329*100</f>
        <v>0</v>
      </c>
    </row>
    <row r="210" spans="1:14">
      <c r="A210" s="210"/>
      <c r="B210" s="205" t="s">
        <v>22</v>
      </c>
      <c r="C210" s="83">
        <v>0.02</v>
      </c>
      <c r="D210" s="83">
        <v>0.08</v>
      </c>
      <c r="E210" s="83">
        <v>0.16</v>
      </c>
      <c r="F210" s="159">
        <f>(D210-E210)/E210*100</f>
        <v>-50</v>
      </c>
      <c r="G210" s="83">
        <v>8</v>
      </c>
      <c r="H210" s="83">
        <v>85.51</v>
      </c>
      <c r="I210" s="83">
        <v>1</v>
      </c>
      <c r="J210" s="83">
        <v>0</v>
      </c>
      <c r="K210" s="83">
        <v>0.09</v>
      </c>
      <c r="L210" s="83">
        <v>0</v>
      </c>
      <c r="M210" s="31">
        <v>0</v>
      </c>
      <c r="N210" s="167">
        <f>D210/D330*100</f>
        <v>6.1511429962032857E-3</v>
      </c>
    </row>
    <row r="211" spans="1:14">
      <c r="A211" s="210"/>
      <c r="B211" s="205" t="s">
        <v>23</v>
      </c>
      <c r="C211" s="83">
        <v>0</v>
      </c>
      <c r="D211" s="83">
        <v>0</v>
      </c>
      <c r="E211" s="83">
        <v>0</v>
      </c>
      <c r="F211" s="159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f t="shared" si="24"/>
        <v>0</v>
      </c>
      <c r="N211" s="167">
        <f>D211/D331*100</f>
        <v>0</v>
      </c>
    </row>
    <row r="212" spans="1:14">
      <c r="A212" s="210"/>
      <c r="B212" s="205" t="s">
        <v>24</v>
      </c>
      <c r="C212" s="83">
        <v>0</v>
      </c>
      <c r="D212" s="83">
        <v>2.83</v>
      </c>
      <c r="E212" s="83">
        <v>0.78</v>
      </c>
      <c r="F212" s="159">
        <f>(D212-E212)/E212*100</f>
        <v>262.82051282051276</v>
      </c>
      <c r="G212" s="83">
        <v>1</v>
      </c>
      <c r="H212" s="83">
        <v>200</v>
      </c>
      <c r="I212" s="83">
        <v>0</v>
      </c>
      <c r="J212" s="83">
        <v>0</v>
      </c>
      <c r="K212" s="83">
        <v>0</v>
      </c>
      <c r="L212" s="83">
        <v>0</v>
      </c>
      <c r="M212" s="31">
        <v>0</v>
      </c>
      <c r="N212" s="167">
        <f>D212/D332*100</f>
        <v>8.5529535898160494E-2</v>
      </c>
    </row>
    <row r="213" spans="1:14">
      <c r="A213" s="210"/>
      <c r="B213" s="205" t="s">
        <v>25</v>
      </c>
      <c r="C213" s="84">
        <v>95.05</v>
      </c>
      <c r="D213" s="84">
        <v>535.80999999999995</v>
      </c>
      <c r="E213" s="84">
        <v>320.14</v>
      </c>
      <c r="F213" s="159">
        <f>(D213-E213)/E213*100</f>
        <v>67.367401761729226</v>
      </c>
      <c r="G213" s="84">
        <v>30</v>
      </c>
      <c r="H213" s="84">
        <v>10112.950000000001</v>
      </c>
      <c r="I213" s="84">
        <v>74</v>
      </c>
      <c r="J213" s="84">
        <v>16.2</v>
      </c>
      <c r="K213" s="84">
        <v>24.71</v>
      </c>
      <c r="L213" s="84">
        <v>16.38</v>
      </c>
      <c r="M213" s="31">
        <f t="shared" si="24"/>
        <v>50.854700854700873</v>
      </c>
      <c r="N213" s="167">
        <f>D213/D333*100</f>
        <v>7.1236865795270461</v>
      </c>
    </row>
    <row r="214" spans="1:14">
      <c r="A214" s="210"/>
      <c r="B214" s="205" t="s">
        <v>26</v>
      </c>
      <c r="C214" s="83">
        <v>2.2000000000000002</v>
      </c>
      <c r="D214" s="83">
        <v>3.97</v>
      </c>
      <c r="E214" s="83">
        <v>5.77</v>
      </c>
      <c r="F214" s="159">
        <f>(D214-E214)/E214*100</f>
        <v>-31.195840554592714</v>
      </c>
      <c r="G214" s="83">
        <v>417</v>
      </c>
      <c r="H214" s="83">
        <v>1463.39</v>
      </c>
      <c r="I214" s="83">
        <v>2</v>
      </c>
      <c r="J214" s="83">
        <v>0</v>
      </c>
      <c r="K214" s="83">
        <v>0.5</v>
      </c>
      <c r="L214" s="83">
        <v>5.44</v>
      </c>
      <c r="M214" s="31">
        <f t="shared" si="24"/>
        <v>-90.808823529411768</v>
      </c>
      <c r="N214" s="167">
        <f>D214/D334*100</f>
        <v>4.7339688163944106E-2</v>
      </c>
    </row>
    <row r="215" spans="1:14">
      <c r="A215" s="210"/>
      <c r="B215" s="205" t="s">
        <v>27</v>
      </c>
      <c r="C215" s="85">
        <v>0</v>
      </c>
      <c r="D215" s="85">
        <v>0</v>
      </c>
      <c r="E215" s="85">
        <v>0.14000000000000001</v>
      </c>
      <c r="F215" s="159">
        <f>(D215-E215)/E215*100</f>
        <v>-100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67">
        <f>D215/D335*100</f>
        <v>0</v>
      </c>
    </row>
    <row r="216" spans="1:14">
      <c r="A216" s="210"/>
      <c r="B216" s="14" t="s">
        <v>28</v>
      </c>
      <c r="C216" s="20">
        <v>0</v>
      </c>
      <c r="D216" s="20">
        <v>0</v>
      </c>
      <c r="E216" s="20">
        <v>0</v>
      </c>
      <c r="F216" s="159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31">
        <v>0</v>
      </c>
      <c r="N216" s="167">
        <f>D216/D336*100</f>
        <v>0</v>
      </c>
    </row>
    <row r="217" spans="1:14">
      <c r="A217" s="210"/>
      <c r="B217" s="14" t="s">
        <v>29</v>
      </c>
      <c r="C217" s="85">
        <v>0</v>
      </c>
      <c r="D217" s="85">
        <v>0</v>
      </c>
      <c r="E217" s="85">
        <v>0.14000000000000001</v>
      </c>
      <c r="F217" s="159">
        <f>(D217-E217)/E217*100</f>
        <v>-100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67">
        <f>D217/D337*100</f>
        <v>0</v>
      </c>
    </row>
    <row r="218" spans="1:14">
      <c r="A218" s="210"/>
      <c r="B218" s="14" t="s">
        <v>30</v>
      </c>
      <c r="C218" s="20">
        <v>0</v>
      </c>
      <c r="D218" s="20">
        <v>0</v>
      </c>
      <c r="E218" s="20">
        <v>0</v>
      </c>
      <c r="F218" s="159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31">
        <v>0</v>
      </c>
      <c r="N218" s="167">
        <f>D218/D338*100</f>
        <v>0</v>
      </c>
    </row>
    <row r="219" spans="1:14" ht="14.25" thickBot="1">
      <c r="A219" s="211"/>
      <c r="B219" s="15" t="s">
        <v>129</v>
      </c>
      <c r="C219" s="16">
        <f t="shared" ref="C219:L219" si="25">C207+C209+C210+C211+C212+C213+C214+C215</f>
        <v>136.1</v>
      </c>
      <c r="D219" s="16">
        <f t="shared" si="25"/>
        <v>627</v>
      </c>
      <c r="E219" s="16">
        <f t="shared" si="25"/>
        <v>397.98999999999995</v>
      </c>
      <c r="F219" s="155">
        <f>(D219-E219)/E219*100</f>
        <v>57.541646775044619</v>
      </c>
      <c r="G219" s="16">
        <f t="shared" si="25"/>
        <v>1286</v>
      </c>
      <c r="H219" s="16">
        <f t="shared" si="25"/>
        <v>125751.67</v>
      </c>
      <c r="I219" s="16">
        <f t="shared" si="25"/>
        <v>221</v>
      </c>
      <c r="J219" s="16">
        <f t="shared" si="25"/>
        <v>28.43</v>
      </c>
      <c r="K219" s="16">
        <f t="shared" si="25"/>
        <v>62.870000000000005</v>
      </c>
      <c r="L219" s="16">
        <f t="shared" si="25"/>
        <v>51.91</v>
      </c>
      <c r="M219" s="16">
        <f t="shared" si="24"/>
        <v>21.113465613561953</v>
      </c>
      <c r="N219" s="168">
        <f>D219/D339*100</f>
        <v>1.2809643677816771</v>
      </c>
    </row>
    <row r="220" spans="1:14" ht="14.25" thickTop="1">
      <c r="A220" s="214" t="s">
        <v>43</v>
      </c>
      <c r="B220" s="18" t="s">
        <v>19</v>
      </c>
      <c r="C220" s="198">
        <v>2.56</v>
      </c>
      <c r="D220" s="198">
        <v>8.8800000000000008</v>
      </c>
      <c r="E220" s="198">
        <v>8.85</v>
      </c>
      <c r="F220" s="156">
        <f>(D220-E220)/E220*100</f>
        <v>0.33898305084747049</v>
      </c>
      <c r="G220" s="198">
        <v>45</v>
      </c>
      <c r="H220" s="198">
        <v>4700.07</v>
      </c>
      <c r="I220" s="198">
        <v>16</v>
      </c>
      <c r="J220" s="198">
        <v>1.6</v>
      </c>
      <c r="K220" s="198">
        <v>3.7</v>
      </c>
      <c r="L220" s="198">
        <v>0.83</v>
      </c>
      <c r="M220" s="111">
        <f t="shared" si="24"/>
        <v>345.7831325301205</v>
      </c>
      <c r="N220" s="169">
        <f>D220/D327*100</f>
        <v>3.4603168741814461E-2</v>
      </c>
    </row>
    <row r="221" spans="1:14">
      <c r="A221" s="210"/>
      <c r="B221" s="205" t="s">
        <v>20</v>
      </c>
      <c r="C221" s="72">
        <v>0.67</v>
      </c>
      <c r="D221" s="72">
        <v>2.02</v>
      </c>
      <c r="E221" s="72">
        <v>1.87</v>
      </c>
      <c r="F221" s="154">
        <f>(D221-E221)/E221*100</f>
        <v>8.0213903743315456</v>
      </c>
      <c r="G221" s="72">
        <v>23</v>
      </c>
      <c r="H221" s="72">
        <v>460</v>
      </c>
      <c r="I221" s="72">
        <v>7</v>
      </c>
      <c r="J221" s="72">
        <v>0.4</v>
      </c>
      <c r="K221" s="72">
        <v>0.85</v>
      </c>
      <c r="L221" s="72">
        <v>0.39</v>
      </c>
      <c r="M221" s="31">
        <f t="shared" si="24"/>
        <v>117.94871794871793</v>
      </c>
      <c r="N221" s="167">
        <f>D221/D328*100</f>
        <v>2.4424315480440474E-2</v>
      </c>
    </row>
    <row r="222" spans="1:14">
      <c r="A222" s="210"/>
      <c r="B222" s="205" t="s">
        <v>21</v>
      </c>
      <c r="C222" s="31">
        <v>0</v>
      </c>
      <c r="D222" s="31">
        <v>0</v>
      </c>
      <c r="E222" s="31">
        <v>0</v>
      </c>
      <c r="F222" s="154">
        <v>0</v>
      </c>
      <c r="G222" s="31">
        <v>0</v>
      </c>
      <c r="H222" s="31">
        <v>0</v>
      </c>
      <c r="I222" s="20">
        <v>0</v>
      </c>
      <c r="J222" s="20">
        <v>0</v>
      </c>
      <c r="K222" s="20">
        <v>0</v>
      </c>
      <c r="L222" s="20">
        <v>0</v>
      </c>
      <c r="M222" s="31">
        <v>0</v>
      </c>
      <c r="N222" s="167">
        <f>D222/D329*100</f>
        <v>0</v>
      </c>
    </row>
    <row r="223" spans="1:14">
      <c r="A223" s="210"/>
      <c r="B223" s="205" t="s">
        <v>22</v>
      </c>
      <c r="C223" s="72">
        <v>0.24</v>
      </c>
      <c r="D223" s="72">
        <v>0.56000000000000005</v>
      </c>
      <c r="E223" s="72">
        <v>2.52</v>
      </c>
      <c r="F223" s="154">
        <f>(D223-E223)/E223*100</f>
        <v>-77.777777777777786</v>
      </c>
      <c r="G223" s="72">
        <v>59</v>
      </c>
      <c r="H223" s="72">
        <v>349.87</v>
      </c>
      <c r="I223" s="72">
        <v>1</v>
      </c>
      <c r="J223" s="20">
        <v>0</v>
      </c>
      <c r="K223" s="72">
        <v>0.82</v>
      </c>
      <c r="L223" s="72">
        <v>0.25</v>
      </c>
      <c r="M223" s="31">
        <f t="shared" si="24"/>
        <v>227.99999999999997</v>
      </c>
      <c r="N223" s="167">
        <f>D223/D330*100</f>
        <v>4.3058000973423001E-2</v>
      </c>
    </row>
    <row r="224" spans="1:14">
      <c r="A224" s="210"/>
      <c r="B224" s="205" t="s">
        <v>23</v>
      </c>
      <c r="C224" s="31">
        <v>0</v>
      </c>
      <c r="D224" s="31">
        <v>0</v>
      </c>
      <c r="E224" s="31">
        <v>0</v>
      </c>
      <c r="F224" s="154">
        <v>0</v>
      </c>
      <c r="G224" s="31">
        <v>0</v>
      </c>
      <c r="H224" s="31">
        <v>0</v>
      </c>
      <c r="I224" s="20">
        <v>0</v>
      </c>
      <c r="J224" s="20">
        <v>0</v>
      </c>
      <c r="K224" s="20">
        <v>0</v>
      </c>
      <c r="L224" s="20">
        <v>0</v>
      </c>
      <c r="M224" s="31">
        <v>0</v>
      </c>
      <c r="N224" s="167">
        <f>D224/D331*100</f>
        <v>0</v>
      </c>
    </row>
    <row r="225" spans="1:14">
      <c r="A225" s="210"/>
      <c r="B225" s="205" t="s">
        <v>24</v>
      </c>
      <c r="C225" s="72">
        <v>52.99</v>
      </c>
      <c r="D225" s="72">
        <v>88.63</v>
      </c>
      <c r="E225" s="72">
        <v>78.98</v>
      </c>
      <c r="F225" s="154">
        <f>(D225-E225)/E225*100</f>
        <v>12.218283109648</v>
      </c>
      <c r="G225" s="72">
        <v>250</v>
      </c>
      <c r="H225" s="72">
        <v>15314.8</v>
      </c>
      <c r="I225" s="72">
        <v>2</v>
      </c>
      <c r="J225" s="20">
        <v>0</v>
      </c>
      <c r="K225" s="72">
        <v>8.49</v>
      </c>
      <c r="L225" s="72">
        <v>30.6</v>
      </c>
      <c r="M225" s="31">
        <f t="shared" si="24"/>
        <v>-72.254901960784309</v>
      </c>
      <c r="N225" s="167">
        <f>D225/D332*100</f>
        <v>2.6786158186056408</v>
      </c>
    </row>
    <row r="226" spans="1:14">
      <c r="A226" s="210"/>
      <c r="B226" s="205" t="s">
        <v>25</v>
      </c>
      <c r="C226" s="74">
        <v>5.4</v>
      </c>
      <c r="D226" s="74">
        <v>5.4</v>
      </c>
      <c r="E226" s="74">
        <v>63.15</v>
      </c>
      <c r="F226" s="154">
        <f>(D226-E226)/E226*100</f>
        <v>-91.448931116389559</v>
      </c>
      <c r="G226" s="74">
        <v>1</v>
      </c>
      <c r="H226" s="74">
        <v>90</v>
      </c>
      <c r="I226" s="79">
        <v>166</v>
      </c>
      <c r="J226" s="72">
        <v>52.04</v>
      </c>
      <c r="K226" s="72">
        <v>74.13</v>
      </c>
      <c r="L226" s="79">
        <v>71.37</v>
      </c>
      <c r="M226" s="31">
        <f t="shared" si="24"/>
        <v>3.8671710802858215</v>
      </c>
      <c r="N226" s="167">
        <f>D226/D333*100</f>
        <v>7.1793933538840365E-2</v>
      </c>
    </row>
    <row r="227" spans="1:14">
      <c r="A227" s="210"/>
      <c r="B227" s="205" t="s">
        <v>26</v>
      </c>
      <c r="C227" s="72">
        <v>4.99</v>
      </c>
      <c r="D227" s="72">
        <v>10.37</v>
      </c>
      <c r="E227" s="72">
        <v>16.239999999999998</v>
      </c>
      <c r="F227" s="154">
        <f>(D227-E227)/E227*100</f>
        <v>-36.145320197044335</v>
      </c>
      <c r="G227" s="72">
        <v>598</v>
      </c>
      <c r="H227" s="72">
        <v>60672.56</v>
      </c>
      <c r="I227" s="72">
        <v>6</v>
      </c>
      <c r="J227" s="72">
        <v>36.479999999999997</v>
      </c>
      <c r="K227" s="72">
        <v>36.549999999999997</v>
      </c>
      <c r="L227" s="72">
        <v>0.15</v>
      </c>
      <c r="M227" s="31">
        <f t="shared" si="24"/>
        <v>24266.666666666664</v>
      </c>
      <c r="N227" s="167">
        <f>D227/D334*100</f>
        <v>0.12365555825191446</v>
      </c>
    </row>
    <row r="228" spans="1:14">
      <c r="A228" s="210"/>
      <c r="B228" s="205" t="s">
        <v>27</v>
      </c>
      <c r="C228" s="72">
        <v>2.8000000000000001E-2</v>
      </c>
      <c r="D228" s="72">
        <v>3.7999999999999999E-2</v>
      </c>
      <c r="E228" s="72">
        <v>0.13</v>
      </c>
      <c r="F228" s="154">
        <f>(D228-E228)/E228*100</f>
        <v>-70.769230769230759</v>
      </c>
      <c r="G228" s="72">
        <v>4</v>
      </c>
      <c r="H228" s="72">
        <v>1060.5</v>
      </c>
      <c r="I228" s="20">
        <v>0</v>
      </c>
      <c r="J228" s="20">
        <v>0</v>
      </c>
      <c r="K228" s="20">
        <v>0</v>
      </c>
      <c r="L228" s="20">
        <v>0</v>
      </c>
      <c r="M228" s="31">
        <v>0</v>
      </c>
      <c r="N228" s="167">
        <f>D228/D335*100</f>
        <v>5.465044432465131E-3</v>
      </c>
    </row>
    <row r="229" spans="1:14">
      <c r="A229" s="210"/>
      <c r="B229" s="14" t="s">
        <v>28</v>
      </c>
      <c r="C229" s="31">
        <v>0</v>
      </c>
      <c r="D229" s="31">
        <v>0</v>
      </c>
      <c r="E229" s="31">
        <v>0</v>
      </c>
      <c r="F229" s="154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31">
        <v>0</v>
      </c>
      <c r="N229" s="167">
        <f>D229/D336*100</f>
        <v>0</v>
      </c>
    </row>
    <row r="230" spans="1:14">
      <c r="A230" s="210"/>
      <c r="B230" s="14" t="s">
        <v>29</v>
      </c>
      <c r="C230" s="31">
        <v>0</v>
      </c>
      <c r="D230" s="31">
        <v>0</v>
      </c>
      <c r="E230" s="31">
        <v>0</v>
      </c>
      <c r="F230" s="154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31">
        <v>0</v>
      </c>
      <c r="N230" s="167">
        <f>D230/D337*100</f>
        <v>0</v>
      </c>
    </row>
    <row r="231" spans="1:14">
      <c r="A231" s="210"/>
      <c r="B231" s="14" t="s">
        <v>30</v>
      </c>
      <c r="C231" s="31">
        <v>0</v>
      </c>
      <c r="D231" s="31">
        <v>0</v>
      </c>
      <c r="E231" s="31">
        <v>0</v>
      </c>
      <c r="F231" s="154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31">
        <v>0</v>
      </c>
      <c r="N231" s="167">
        <f>D231/D338*100</f>
        <v>0</v>
      </c>
    </row>
    <row r="232" spans="1:14" ht="14.25" thickBot="1">
      <c r="A232" s="215"/>
      <c r="B232" s="35" t="s">
        <v>129</v>
      </c>
      <c r="C232" s="36">
        <f t="shared" ref="C232:L232" si="26">C220+C222+C223+C224+C225+C226+C227+C228</f>
        <v>66.207999999999998</v>
      </c>
      <c r="D232" s="36">
        <f>D220+D222+D223+D224+D225+D226+D227+D228</f>
        <v>113.878</v>
      </c>
      <c r="E232" s="36">
        <f t="shared" si="26"/>
        <v>169.87</v>
      </c>
      <c r="F232" s="204">
        <f>(D232-E232)/E232*100</f>
        <v>-32.961676576205335</v>
      </c>
      <c r="G232" s="36">
        <f t="shared" si="26"/>
        <v>957</v>
      </c>
      <c r="H232" s="36">
        <f t="shared" si="26"/>
        <v>82187.799999999988</v>
      </c>
      <c r="I232" s="36">
        <f t="shared" si="26"/>
        <v>191</v>
      </c>
      <c r="J232" s="36">
        <f t="shared" si="26"/>
        <v>90.12</v>
      </c>
      <c r="K232" s="36">
        <f t="shared" si="26"/>
        <v>123.69</v>
      </c>
      <c r="L232" s="36">
        <f t="shared" si="26"/>
        <v>103.20000000000002</v>
      </c>
      <c r="M232" s="36">
        <f t="shared" ref="M232" si="27">(K232-L232)/L232*100</f>
        <v>19.854651162790677</v>
      </c>
      <c r="N232" s="200">
        <f>D232/D339*100</f>
        <v>0.23265336566864725</v>
      </c>
    </row>
    <row r="236" spans="1:14" s="57" customFormat="1" ht="18.75">
      <c r="A236" s="216" t="str">
        <f>A1</f>
        <v>2024年1-3月丹东市财产保险业务统计表</v>
      </c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</row>
    <row r="237" spans="1:14" s="57" customFormat="1" ht="14.25" thickBot="1">
      <c r="B237" s="59" t="s">
        <v>0</v>
      </c>
      <c r="C237" s="58"/>
      <c r="D237" s="58"/>
      <c r="F237" s="153"/>
      <c r="G237" s="73" t="str">
        <f>G2</f>
        <v>（2024年3月）</v>
      </c>
      <c r="H237" s="58"/>
      <c r="I237" s="58"/>
      <c r="J237" s="58"/>
      <c r="K237" s="58"/>
      <c r="L237" s="59" t="s">
        <v>1</v>
      </c>
      <c r="N237" s="166"/>
    </row>
    <row r="238" spans="1:14" ht="13.5" customHeight="1">
      <c r="A238" s="212" t="s">
        <v>116</v>
      </c>
      <c r="B238" s="163" t="s">
        <v>3</v>
      </c>
      <c r="C238" s="217" t="s">
        <v>4</v>
      </c>
      <c r="D238" s="217"/>
      <c r="E238" s="217"/>
      <c r="F238" s="218"/>
      <c r="G238" s="217" t="s">
        <v>5</v>
      </c>
      <c r="H238" s="217"/>
      <c r="I238" s="217" t="s">
        <v>6</v>
      </c>
      <c r="J238" s="217"/>
      <c r="K238" s="217"/>
      <c r="L238" s="217"/>
      <c r="M238" s="217"/>
      <c r="N238" s="220" t="s">
        <v>7</v>
      </c>
    </row>
    <row r="239" spans="1:14">
      <c r="A239" s="210"/>
      <c r="B239" s="58" t="s">
        <v>8</v>
      </c>
      <c r="C239" s="219" t="s">
        <v>9</v>
      </c>
      <c r="D239" s="219" t="s">
        <v>10</v>
      </c>
      <c r="E239" s="219" t="s">
        <v>11</v>
      </c>
      <c r="F239" s="194" t="s">
        <v>12</v>
      </c>
      <c r="G239" s="219" t="s">
        <v>13</v>
      </c>
      <c r="H239" s="219" t="s">
        <v>14</v>
      </c>
      <c r="I239" s="205" t="s">
        <v>13</v>
      </c>
      <c r="J239" s="219" t="s">
        <v>15</v>
      </c>
      <c r="K239" s="219"/>
      <c r="L239" s="219"/>
      <c r="M239" s="206" t="s">
        <v>12</v>
      </c>
      <c r="N239" s="221"/>
    </row>
    <row r="240" spans="1:14">
      <c r="A240" s="213"/>
      <c r="B240" s="164" t="s">
        <v>16</v>
      </c>
      <c r="C240" s="219"/>
      <c r="D240" s="219"/>
      <c r="E240" s="219"/>
      <c r="F240" s="195" t="s">
        <v>17</v>
      </c>
      <c r="G240" s="219"/>
      <c r="H240" s="219"/>
      <c r="I240" s="33" t="s">
        <v>18</v>
      </c>
      <c r="J240" s="205" t="s">
        <v>9</v>
      </c>
      <c r="K240" s="205" t="s">
        <v>10</v>
      </c>
      <c r="L240" s="205" t="s">
        <v>11</v>
      </c>
      <c r="M240" s="207" t="s">
        <v>17</v>
      </c>
      <c r="N240" s="193" t="s">
        <v>17</v>
      </c>
    </row>
    <row r="241" spans="1:14" ht="14.25" customHeight="1">
      <c r="A241" s="209" t="s">
        <v>44</v>
      </c>
      <c r="B241" s="205" t="s">
        <v>19</v>
      </c>
      <c r="C241" s="32">
        <v>16.892800000000001</v>
      </c>
      <c r="D241" s="32">
        <v>58.925505000000001</v>
      </c>
      <c r="E241" s="32">
        <v>60.804904000000001</v>
      </c>
      <c r="F241" s="154">
        <f>(D241-E241)/E241*100</f>
        <v>-3.090867473452469</v>
      </c>
      <c r="G241" s="31">
        <v>467</v>
      </c>
      <c r="H241" s="31">
        <v>46934.917200000004</v>
      </c>
      <c r="I241" s="31">
        <v>110</v>
      </c>
      <c r="J241" s="31">
        <v>12.540884999999999</v>
      </c>
      <c r="K241" s="31">
        <v>42.923012999999997</v>
      </c>
      <c r="L241" s="31">
        <v>56.537174</v>
      </c>
      <c r="M241" s="31">
        <f>(K241-L241)/L241*100</f>
        <v>-24.080016804518745</v>
      </c>
      <c r="N241" s="167">
        <f>D241/D327*100</f>
        <v>0.22961815233239094</v>
      </c>
    </row>
    <row r="242" spans="1:14" ht="14.25" customHeight="1">
      <c r="A242" s="210"/>
      <c r="B242" s="205" t="s">
        <v>20</v>
      </c>
      <c r="C242" s="31">
        <v>5.8535940000000002</v>
      </c>
      <c r="D242" s="31">
        <v>18.179746000000002</v>
      </c>
      <c r="E242" s="31">
        <v>17.230191999999999</v>
      </c>
      <c r="F242" s="154">
        <f>(D242-E242)/E242*100</f>
        <v>5.5109890824199912</v>
      </c>
      <c r="G242" s="31">
        <v>222</v>
      </c>
      <c r="H242" s="31">
        <v>4440</v>
      </c>
      <c r="I242" s="31">
        <v>47</v>
      </c>
      <c r="J242" s="31">
        <v>5.4608100000000004</v>
      </c>
      <c r="K242" s="31">
        <v>19.761613000000001</v>
      </c>
      <c r="L242" s="31">
        <v>34.331397000000003</v>
      </c>
      <c r="M242" s="31">
        <f>(K242-L242)/L242*100</f>
        <v>-42.438657535549751</v>
      </c>
      <c r="N242" s="167">
        <f>D242/D328*100</f>
        <v>0.21981576814766129</v>
      </c>
    </row>
    <row r="243" spans="1:14" ht="14.25" customHeight="1">
      <c r="A243" s="210"/>
      <c r="B243" s="205" t="s">
        <v>21</v>
      </c>
      <c r="C243" s="31">
        <v>0</v>
      </c>
      <c r="D243" s="31">
        <v>0</v>
      </c>
      <c r="E243" s="31">
        <v>4.2830190000000004</v>
      </c>
      <c r="F243" s="154">
        <f>(D243-E243)/E243*100</f>
        <v>-100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67">
        <f>D243/D329*100</f>
        <v>0</v>
      </c>
    </row>
    <row r="244" spans="1:14" ht="14.25" customHeight="1">
      <c r="A244" s="210"/>
      <c r="B244" s="205" t="s">
        <v>22</v>
      </c>
      <c r="C244" s="31">
        <v>0</v>
      </c>
      <c r="D244" s="31">
        <v>0.67993999999999999</v>
      </c>
      <c r="E244" s="31">
        <v>0</v>
      </c>
      <c r="F244" s="154">
        <v>0</v>
      </c>
      <c r="G244" s="31">
        <v>1</v>
      </c>
      <c r="H244" s="31">
        <v>686.41499999999996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67">
        <f>D244/D330*100</f>
        <v>5.2280102110480772E-2</v>
      </c>
    </row>
    <row r="245" spans="1:14" ht="14.25" customHeight="1">
      <c r="A245" s="210"/>
      <c r="B245" s="205" t="s">
        <v>23</v>
      </c>
      <c r="C245" s="31">
        <v>0</v>
      </c>
      <c r="D245" s="31">
        <v>0</v>
      </c>
      <c r="E245" s="31">
        <v>0</v>
      </c>
      <c r="F245" s="154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67">
        <f>D245/D331*100</f>
        <v>0</v>
      </c>
    </row>
    <row r="246" spans="1:14" ht="14.25" customHeight="1">
      <c r="A246" s="210"/>
      <c r="B246" s="205" t="s">
        <v>24</v>
      </c>
      <c r="C246" s="31">
        <v>3.407832</v>
      </c>
      <c r="D246" s="31">
        <v>17.590091999999999</v>
      </c>
      <c r="E246" s="31">
        <v>12.180350000000001</v>
      </c>
      <c r="F246" s="154">
        <f>(D246-E246)/E246*100</f>
        <v>44.413682693847036</v>
      </c>
      <c r="G246" s="31">
        <v>84</v>
      </c>
      <c r="H246" s="31">
        <v>12400.395154</v>
      </c>
      <c r="I246" s="31">
        <v>4</v>
      </c>
      <c r="J246" s="31">
        <v>5.6945999999999899E-2</v>
      </c>
      <c r="K246" s="31">
        <v>12.465671</v>
      </c>
      <c r="L246" s="31">
        <v>1.0458E-2</v>
      </c>
      <c r="M246" s="31">
        <f t="shared" ref="M244:M252" si="28">(K246-L246)/L246*100</f>
        <v>119097.46605469497</v>
      </c>
      <c r="N246" s="167">
        <f>D246/D332*100</f>
        <v>0.53161569087135885</v>
      </c>
    </row>
    <row r="247" spans="1:14" ht="14.25" customHeight="1">
      <c r="A247" s="210"/>
      <c r="B247" s="205" t="s">
        <v>25</v>
      </c>
      <c r="C247" s="33">
        <v>0</v>
      </c>
      <c r="D247" s="33">
        <v>0</v>
      </c>
      <c r="E247" s="33">
        <v>0</v>
      </c>
      <c r="F247" s="154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67">
        <f>D247/D333*100</f>
        <v>0</v>
      </c>
    </row>
    <row r="248" spans="1:14" ht="14.25" customHeight="1">
      <c r="A248" s="210"/>
      <c r="B248" s="205" t="s">
        <v>26</v>
      </c>
      <c r="C248" s="31">
        <v>0.42535299999999998</v>
      </c>
      <c r="D248" s="31">
        <v>1.8738779999999999</v>
      </c>
      <c r="E248" s="31">
        <v>3.2183989999999998</v>
      </c>
      <c r="F248" s="154">
        <f>(D248-E248)/E248*100</f>
        <v>-41.776081834477324</v>
      </c>
      <c r="G248" s="31">
        <v>111</v>
      </c>
      <c r="H248" s="31">
        <v>11638.94</v>
      </c>
      <c r="I248" s="31">
        <v>2</v>
      </c>
      <c r="J248" s="31">
        <v>6.6775000000001597E-2</v>
      </c>
      <c r="K248" s="31">
        <v>12.562901999999999</v>
      </c>
      <c r="L248" s="31">
        <v>1.3602110000000001</v>
      </c>
      <c r="M248" s="31">
        <f t="shared" si="28"/>
        <v>823.59950037163344</v>
      </c>
      <c r="N248" s="167">
        <f>D248/D334*100</f>
        <v>2.2344785938860263E-2</v>
      </c>
    </row>
    <row r="249" spans="1:14" ht="14.25" customHeight="1">
      <c r="A249" s="210"/>
      <c r="B249" s="205" t="s">
        <v>27</v>
      </c>
      <c r="C249" s="31">
        <v>29.293099999999999</v>
      </c>
      <c r="D249" s="31">
        <v>29.293099999999999</v>
      </c>
      <c r="E249" s="31">
        <v>0</v>
      </c>
      <c r="F249" s="154">
        <v>0</v>
      </c>
      <c r="G249" s="31">
        <v>2</v>
      </c>
      <c r="H249" s="31">
        <v>15227.885732999999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67">
        <f>D249/D335*100</f>
        <v>4.2128445543327464</v>
      </c>
    </row>
    <row r="250" spans="1:14" ht="14.25" customHeight="1">
      <c r="A250" s="210"/>
      <c r="B250" s="14" t="s">
        <v>28</v>
      </c>
      <c r="C250" s="34">
        <v>0</v>
      </c>
      <c r="D250" s="34">
        <v>0</v>
      </c>
      <c r="E250" s="34">
        <v>0</v>
      </c>
      <c r="F250" s="154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>
        <v>0</v>
      </c>
      <c r="N250" s="167">
        <f>D250/D336*100</f>
        <v>0</v>
      </c>
    </row>
    <row r="251" spans="1:14" ht="14.25" customHeight="1">
      <c r="A251" s="210"/>
      <c r="B251" s="14" t="s">
        <v>29</v>
      </c>
      <c r="C251" s="34">
        <v>28.96217</v>
      </c>
      <c r="D251" s="34">
        <v>28.96217</v>
      </c>
      <c r="E251" s="34">
        <v>0</v>
      </c>
      <c r="F251" s="154">
        <v>0</v>
      </c>
      <c r="G251" s="34">
        <v>1</v>
      </c>
      <c r="H251" s="34">
        <v>15204.5</v>
      </c>
      <c r="I251" s="34">
        <v>0</v>
      </c>
      <c r="J251" s="34">
        <v>0</v>
      </c>
      <c r="K251" s="34">
        <v>0</v>
      </c>
      <c r="L251" s="34">
        <v>0</v>
      </c>
      <c r="M251" s="31">
        <v>0</v>
      </c>
      <c r="N251" s="167">
        <f>D251/D337*100</f>
        <v>32.501166071522434</v>
      </c>
    </row>
    <row r="252" spans="1:14" ht="14.25" customHeight="1">
      <c r="A252" s="210"/>
      <c r="B252" s="14" t="s">
        <v>30</v>
      </c>
      <c r="C252" s="34">
        <v>0.33093</v>
      </c>
      <c r="D252" s="34">
        <v>0.33093</v>
      </c>
      <c r="E252" s="34">
        <v>0</v>
      </c>
      <c r="F252" s="154">
        <v>0</v>
      </c>
      <c r="G252" s="34">
        <v>1</v>
      </c>
      <c r="H252" s="34">
        <v>23.385732999999998</v>
      </c>
      <c r="I252" s="34">
        <v>0</v>
      </c>
      <c r="J252" s="34">
        <v>0</v>
      </c>
      <c r="K252" s="34">
        <v>0</v>
      </c>
      <c r="L252" s="34">
        <v>0</v>
      </c>
      <c r="M252" s="31">
        <v>0</v>
      </c>
      <c r="N252" s="167">
        <f>D252/D338*100</f>
        <v>0.11427068438889317</v>
      </c>
    </row>
    <row r="253" spans="1:14" ht="14.25" customHeight="1" thickBot="1">
      <c r="A253" s="211"/>
      <c r="B253" s="15" t="s">
        <v>129</v>
      </c>
      <c r="C253" s="16">
        <f t="shared" ref="C253:L253" si="29">C241+C243+C244+C245+C246+C247+C248+C249</f>
        <v>50.019085000000004</v>
      </c>
      <c r="D253" s="16">
        <f t="shared" si="29"/>
        <v>108.362515</v>
      </c>
      <c r="E253" s="16">
        <f>E241+E243+E244+E245+E246+E247+E248+E249</f>
        <v>80.486672000000013</v>
      </c>
      <c r="F253" s="155">
        <f>(D253-E253)/E253*100</f>
        <v>34.634110601566412</v>
      </c>
      <c r="G253" s="16">
        <f t="shared" si="29"/>
        <v>665</v>
      </c>
      <c r="H253" s="16">
        <f t="shared" si="29"/>
        <v>86888.553087000008</v>
      </c>
      <c r="I253" s="16">
        <f t="shared" si="29"/>
        <v>116</v>
      </c>
      <c r="J253" s="16">
        <f t="shared" si="29"/>
        <v>12.664606000000001</v>
      </c>
      <c r="K253" s="16">
        <f t="shared" si="29"/>
        <v>67.951585999999992</v>
      </c>
      <c r="L253" s="16">
        <f t="shared" si="29"/>
        <v>57.907843</v>
      </c>
      <c r="M253" s="16">
        <f t="shared" ref="M253:M265" si="30">(K253-L253)/L253*100</f>
        <v>17.344356963874468</v>
      </c>
      <c r="N253" s="168">
        <f>D253/D339*100</f>
        <v>0.22138520018852872</v>
      </c>
    </row>
    <row r="254" spans="1:14" ht="14.25" thickTop="1">
      <c r="A254" s="214" t="s">
        <v>45</v>
      </c>
      <c r="B254" s="205" t="s">
        <v>19</v>
      </c>
      <c r="C254" s="137">
        <v>76.9161</v>
      </c>
      <c r="D254" s="137">
        <v>230.55199999999999</v>
      </c>
      <c r="E254" s="137">
        <v>236.9</v>
      </c>
      <c r="F254" s="154">
        <f>(D254-E254)/E254*100</f>
        <v>-2.6796116504854424</v>
      </c>
      <c r="G254" s="133">
        <v>777</v>
      </c>
      <c r="H254" s="134">
        <v>164044.30179999999</v>
      </c>
      <c r="I254" s="132">
        <v>306</v>
      </c>
      <c r="J254" s="132">
        <v>32.915700000000001</v>
      </c>
      <c r="K254" s="132">
        <v>191.19649999999999</v>
      </c>
      <c r="L254" s="132">
        <v>144.96510000000001</v>
      </c>
      <c r="M254" s="31">
        <f t="shared" si="30"/>
        <v>31.891400068016356</v>
      </c>
      <c r="N254" s="167">
        <f>D254/D327*100</f>
        <v>0.89840425222554121</v>
      </c>
    </row>
    <row r="255" spans="1:14">
      <c r="A255" s="210"/>
      <c r="B255" s="205" t="s">
        <v>20</v>
      </c>
      <c r="C255" s="132">
        <v>24.476800000000001</v>
      </c>
      <c r="D255" s="132">
        <v>65.031499999999994</v>
      </c>
      <c r="E255" s="132">
        <v>61.51</v>
      </c>
      <c r="F255" s="154">
        <f>(D255-E255)/E255*100</f>
        <v>5.7250853519752818</v>
      </c>
      <c r="G255" s="135">
        <v>829</v>
      </c>
      <c r="H255" s="136">
        <v>650358.79</v>
      </c>
      <c r="I255" s="132">
        <v>158</v>
      </c>
      <c r="J255" s="132">
        <v>34.82</v>
      </c>
      <c r="K255" s="132">
        <v>45.23</v>
      </c>
      <c r="L255" s="132">
        <v>39.46</v>
      </c>
      <c r="M255" s="31">
        <f t="shared" si="30"/>
        <v>14.622402432843376</v>
      </c>
      <c r="N255" s="167">
        <f>D255/D328*100</f>
        <v>0.78631181790409144</v>
      </c>
    </row>
    <row r="256" spans="1:14">
      <c r="A256" s="210"/>
      <c r="B256" s="205" t="s">
        <v>21</v>
      </c>
      <c r="C256" s="132">
        <v>0</v>
      </c>
      <c r="D256" s="132">
        <v>33.470599999999997</v>
      </c>
      <c r="E256" s="132">
        <v>31.550799999999999</v>
      </c>
      <c r="F256" s="154">
        <f>(D256-E256)/E256*100</f>
        <v>6.0847902430366227</v>
      </c>
      <c r="G256" s="31">
        <v>0</v>
      </c>
      <c r="H256" s="23">
        <v>39604.085200000001</v>
      </c>
      <c r="I256" s="132">
        <v>0</v>
      </c>
      <c r="J256" s="132">
        <v>0.75368000000000002</v>
      </c>
      <c r="K256" s="132">
        <v>1.6973</v>
      </c>
      <c r="L256" s="132">
        <v>11.810499999999999</v>
      </c>
      <c r="M256" s="31">
        <f t="shared" si="30"/>
        <v>-85.6288895474366</v>
      </c>
      <c r="N256" s="167">
        <f>D256/D329*100</f>
        <v>1.7777417502795583</v>
      </c>
    </row>
    <row r="257" spans="1:14">
      <c r="A257" s="210"/>
      <c r="B257" s="205" t="s">
        <v>22</v>
      </c>
      <c r="C257" s="132">
        <v>5.3100000000000001E-2</v>
      </c>
      <c r="D257" s="132">
        <v>7.2400000000000006E-2</v>
      </c>
      <c r="E257" s="132">
        <v>0.56000000000000005</v>
      </c>
      <c r="F257" s="154">
        <f>(D257-E257)/E257*100</f>
        <v>-87.071428571428569</v>
      </c>
      <c r="G257" s="31">
        <v>0</v>
      </c>
      <c r="H257" s="132">
        <v>724.1</v>
      </c>
      <c r="I257" s="132">
        <v>4</v>
      </c>
      <c r="J257" s="132">
        <v>0.05</v>
      </c>
      <c r="K257" s="132">
        <v>1.46</v>
      </c>
      <c r="L257" s="132">
        <v>1.3109999999999999</v>
      </c>
      <c r="M257" s="31">
        <f t="shared" si="30"/>
        <v>11.365369946605647</v>
      </c>
      <c r="N257" s="167">
        <f>D257/D330*100</f>
        <v>5.5667844115639738E-3</v>
      </c>
    </row>
    <row r="258" spans="1:14">
      <c r="A258" s="210"/>
      <c r="B258" s="205" t="s">
        <v>23</v>
      </c>
      <c r="C258" s="132">
        <v>0</v>
      </c>
      <c r="D258" s="132">
        <v>10.514099999999999</v>
      </c>
      <c r="E258" s="132">
        <v>5.7</v>
      </c>
      <c r="F258" s="154">
        <f>(D258-E258)/E258*100</f>
        <v>84.457894736842093</v>
      </c>
      <c r="G258" s="31">
        <v>0</v>
      </c>
      <c r="H258" s="132">
        <v>14860</v>
      </c>
      <c r="I258" s="132">
        <v>0</v>
      </c>
      <c r="J258" s="132">
        <v>0</v>
      </c>
      <c r="K258" s="132">
        <v>0</v>
      </c>
      <c r="L258" s="132">
        <v>0</v>
      </c>
      <c r="M258" s="31">
        <v>0</v>
      </c>
      <c r="N258" s="167">
        <f>D258/D331*100</f>
        <v>5.5359135633183607</v>
      </c>
    </row>
    <row r="259" spans="1:14">
      <c r="A259" s="210"/>
      <c r="B259" s="205" t="s">
        <v>24</v>
      </c>
      <c r="C259" s="132">
        <v>40.930700000000002</v>
      </c>
      <c r="D259" s="132">
        <v>77.023399999999995</v>
      </c>
      <c r="E259" s="132">
        <v>47.46</v>
      </c>
      <c r="F259" s="154">
        <f>(D259-E259)/E259*100</f>
        <v>62.291192583227975</v>
      </c>
      <c r="G259" s="31">
        <v>0</v>
      </c>
      <c r="H259" s="132">
        <v>99440.45</v>
      </c>
      <c r="I259" s="132">
        <v>33</v>
      </c>
      <c r="J259" s="132">
        <v>5.5159000000000002</v>
      </c>
      <c r="K259" s="132">
        <v>37.925699999999999</v>
      </c>
      <c r="L259" s="132">
        <v>23.5778</v>
      </c>
      <c r="M259" s="31">
        <f t="shared" si="30"/>
        <v>60.853429921366711</v>
      </c>
      <c r="N259" s="167">
        <f>D259/D332*100</f>
        <v>2.327835920600132</v>
      </c>
    </row>
    <row r="260" spans="1:14">
      <c r="A260" s="210"/>
      <c r="B260" s="205" t="s">
        <v>25</v>
      </c>
      <c r="C260" s="132">
        <v>0</v>
      </c>
      <c r="D260" s="132">
        <v>0</v>
      </c>
      <c r="E260" s="132">
        <v>0</v>
      </c>
      <c r="F260" s="154">
        <v>0</v>
      </c>
      <c r="G260" s="31">
        <v>0</v>
      </c>
      <c r="H260" s="132">
        <v>0</v>
      </c>
      <c r="I260" s="132">
        <v>0</v>
      </c>
      <c r="J260" s="132">
        <v>0</v>
      </c>
      <c r="K260" s="132">
        <v>0</v>
      </c>
      <c r="L260" s="132">
        <v>0</v>
      </c>
      <c r="M260" s="31">
        <v>0</v>
      </c>
      <c r="N260" s="167">
        <f>D260/D333*100</f>
        <v>0</v>
      </c>
    </row>
    <row r="261" spans="1:14">
      <c r="A261" s="210"/>
      <c r="B261" s="205" t="s">
        <v>26</v>
      </c>
      <c r="C261" s="132">
        <v>0.2457</v>
      </c>
      <c r="D261" s="132">
        <v>0.50349999999999995</v>
      </c>
      <c r="E261" s="132">
        <v>2.0699999999999998</v>
      </c>
      <c r="F261" s="154">
        <f>(D261-E261)/E261*100</f>
        <v>-75.676328502415473</v>
      </c>
      <c r="G261" s="31">
        <v>0</v>
      </c>
      <c r="H261" s="132">
        <v>2850.85</v>
      </c>
      <c r="I261" s="132">
        <v>1</v>
      </c>
      <c r="J261" s="132">
        <v>0</v>
      </c>
      <c r="K261" s="132">
        <v>0</v>
      </c>
      <c r="L261" s="132">
        <v>0</v>
      </c>
      <c r="M261" s="31">
        <v>0</v>
      </c>
      <c r="N261" s="167">
        <f>D261/D334*100</f>
        <v>6.003912592077042E-3</v>
      </c>
    </row>
    <row r="262" spans="1:14">
      <c r="A262" s="210"/>
      <c r="B262" s="205" t="s">
        <v>27</v>
      </c>
      <c r="C262" s="41">
        <v>0</v>
      </c>
      <c r="D262" s="41">
        <v>3.3997999999999999</v>
      </c>
      <c r="E262" s="41">
        <v>2.1800000000000002</v>
      </c>
      <c r="F262" s="154">
        <f>(D262-E262)/E262*100</f>
        <v>55.954128440366958</v>
      </c>
      <c r="G262" s="31">
        <v>0</v>
      </c>
      <c r="H262" s="41">
        <v>240.25370000000001</v>
      </c>
      <c r="I262" s="132">
        <v>0</v>
      </c>
      <c r="J262" s="132">
        <v>0</v>
      </c>
      <c r="K262" s="132">
        <v>0</v>
      </c>
      <c r="L262" s="132">
        <v>0</v>
      </c>
      <c r="M262" s="31">
        <v>0</v>
      </c>
      <c r="N262" s="167">
        <f>D262/D335*100</f>
        <v>0.48894889635513039</v>
      </c>
    </row>
    <row r="263" spans="1:14">
      <c r="A263" s="210"/>
      <c r="B263" s="14" t="s">
        <v>28</v>
      </c>
      <c r="C263" s="34">
        <v>0</v>
      </c>
      <c r="D263" s="34">
        <v>0</v>
      </c>
      <c r="E263" s="34">
        <v>0</v>
      </c>
      <c r="F263" s="154">
        <v>0</v>
      </c>
      <c r="G263" s="3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31">
        <v>0</v>
      </c>
      <c r="N263" s="167">
        <f>D263/D336*100</f>
        <v>0</v>
      </c>
    </row>
    <row r="264" spans="1:14">
      <c r="A264" s="210"/>
      <c r="B264" s="14" t="s">
        <v>29</v>
      </c>
      <c r="C264" s="41">
        <v>0</v>
      </c>
      <c r="D264" s="41">
        <v>0</v>
      </c>
      <c r="E264" s="41">
        <v>0</v>
      </c>
      <c r="F264" s="154">
        <v>0</v>
      </c>
      <c r="G264" s="3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>
        <v>0</v>
      </c>
      <c r="N264" s="167">
        <f>D264/D337*100</f>
        <v>0</v>
      </c>
    </row>
    <row r="265" spans="1:14">
      <c r="A265" s="210"/>
      <c r="B265" s="14" t="s">
        <v>30</v>
      </c>
      <c r="C265" s="41">
        <v>0</v>
      </c>
      <c r="D265" s="41">
        <v>3.3997999999999999</v>
      </c>
      <c r="E265" s="41">
        <v>2.1800000000000002</v>
      </c>
      <c r="F265" s="154">
        <f>(D265-E265)/E265*100</f>
        <v>55.954128440366958</v>
      </c>
      <c r="G265" s="31">
        <v>0</v>
      </c>
      <c r="H265" s="41">
        <v>240.25370000000001</v>
      </c>
      <c r="I265" s="41">
        <v>0</v>
      </c>
      <c r="J265" s="41">
        <v>0</v>
      </c>
      <c r="K265" s="41">
        <v>0</v>
      </c>
      <c r="L265" s="41">
        <v>0</v>
      </c>
      <c r="M265" s="31">
        <v>0</v>
      </c>
      <c r="N265" s="167">
        <f>D265/D338*100</f>
        <v>1.1739566457720938</v>
      </c>
    </row>
    <row r="266" spans="1:14" ht="14.25" thickBot="1">
      <c r="A266" s="211"/>
      <c r="B266" s="15" t="s">
        <v>129</v>
      </c>
      <c r="C266" s="16">
        <f t="shared" ref="C266:L266" si="31">C254+C256+C257+C258+C259+C260+C261+C262</f>
        <v>118.1456</v>
      </c>
      <c r="D266" s="16">
        <f t="shared" si="31"/>
        <v>355.53579999999999</v>
      </c>
      <c r="E266" s="16">
        <f t="shared" si="31"/>
        <v>326.42079999999999</v>
      </c>
      <c r="F266" s="155">
        <f>(D266-E266)/E266*100</f>
        <v>8.9194683672118966</v>
      </c>
      <c r="G266" s="16">
        <f t="shared" si="31"/>
        <v>777</v>
      </c>
      <c r="H266" s="16">
        <f>H254+H256+H257+H258+H259+H260+H261+H262</f>
        <v>321764.04069999995</v>
      </c>
      <c r="I266" s="16">
        <f t="shared" si="31"/>
        <v>344</v>
      </c>
      <c r="J266" s="16">
        <f t="shared" si="31"/>
        <v>39.235280000000003</v>
      </c>
      <c r="K266" s="16">
        <f t="shared" si="31"/>
        <v>232.27950000000001</v>
      </c>
      <c r="L266" s="16">
        <f t="shared" si="31"/>
        <v>181.6644</v>
      </c>
      <c r="M266" s="16">
        <f>(K266-L266)/L266*100</f>
        <v>27.861870570128222</v>
      </c>
      <c r="N266" s="168">
        <f>D266/D339*100</f>
        <v>0.72636154907616068</v>
      </c>
    </row>
    <row r="267" spans="1:14" ht="14.25" thickTop="1">
      <c r="A267" s="214" t="s">
        <v>46</v>
      </c>
      <c r="B267" s="18" t="s">
        <v>19</v>
      </c>
      <c r="C267" s="31">
        <v>0</v>
      </c>
      <c r="D267" s="31">
        <v>0</v>
      </c>
      <c r="E267" s="198">
        <v>78.84</v>
      </c>
      <c r="F267" s="197">
        <f>(D267-E267)/E267*100</f>
        <v>-100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169">
        <f>D267/D327*100</f>
        <v>0</v>
      </c>
    </row>
    <row r="268" spans="1:14">
      <c r="A268" s="210"/>
      <c r="B268" s="205" t="s">
        <v>20</v>
      </c>
      <c r="C268" s="31">
        <v>0</v>
      </c>
      <c r="D268" s="31">
        <v>0</v>
      </c>
      <c r="E268" s="72">
        <v>7.44</v>
      </c>
      <c r="F268" s="12">
        <f>(D268-E268)/E268*100</f>
        <v>-100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167">
        <f>D268/D328*100</f>
        <v>0</v>
      </c>
    </row>
    <row r="269" spans="1:14">
      <c r="A269" s="210"/>
      <c r="B269" s="205" t="s">
        <v>21</v>
      </c>
      <c r="C269" s="31">
        <v>0</v>
      </c>
      <c r="D269" s="31">
        <v>0</v>
      </c>
      <c r="E269" s="72">
        <v>0</v>
      </c>
      <c r="F269" s="12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167">
        <f>D269/D329*100</f>
        <v>0</v>
      </c>
    </row>
    <row r="270" spans="1:14">
      <c r="A270" s="210"/>
      <c r="B270" s="205" t="s">
        <v>22</v>
      </c>
      <c r="C270" s="31">
        <v>0</v>
      </c>
      <c r="D270" s="31">
        <v>0</v>
      </c>
      <c r="E270" s="72">
        <v>1E-3</v>
      </c>
      <c r="F270" s="12">
        <f>(D270-E270)/E270*100</f>
        <v>-100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167">
        <f>D270/D330*100</f>
        <v>0</v>
      </c>
    </row>
    <row r="271" spans="1:14">
      <c r="A271" s="210"/>
      <c r="B271" s="205" t="s">
        <v>23</v>
      </c>
      <c r="C271" s="31">
        <v>0</v>
      </c>
      <c r="D271" s="31">
        <v>0</v>
      </c>
      <c r="E271" s="72">
        <v>0</v>
      </c>
      <c r="F271" s="12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167">
        <f>D271/D331*100</f>
        <v>0</v>
      </c>
    </row>
    <row r="272" spans="1:14">
      <c r="A272" s="210"/>
      <c r="B272" s="205" t="s">
        <v>24</v>
      </c>
      <c r="C272" s="31">
        <v>0</v>
      </c>
      <c r="D272" s="31">
        <v>0</v>
      </c>
      <c r="E272" s="72">
        <v>0.2</v>
      </c>
      <c r="F272" s="12">
        <f>(D272-E272)/E272*100</f>
        <v>-100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167">
        <f>D272/D332*100</f>
        <v>0</v>
      </c>
    </row>
    <row r="273" spans="1:14">
      <c r="A273" s="210"/>
      <c r="B273" s="205" t="s">
        <v>25</v>
      </c>
      <c r="C273" s="31">
        <v>0</v>
      </c>
      <c r="D273" s="31">
        <v>0</v>
      </c>
      <c r="E273" s="74">
        <v>0</v>
      </c>
      <c r="F273" s="12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167">
        <f>D273/D333*100</f>
        <v>0</v>
      </c>
    </row>
    <row r="274" spans="1:14">
      <c r="A274" s="210"/>
      <c r="B274" s="205" t="s">
        <v>26</v>
      </c>
      <c r="C274" s="31">
        <v>0</v>
      </c>
      <c r="D274" s="31">
        <v>0</v>
      </c>
      <c r="E274" s="72">
        <v>0.15</v>
      </c>
      <c r="F274" s="12">
        <f>(D274-E274)/E274*100</f>
        <v>-100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167">
        <f>D274/D334*100</f>
        <v>0</v>
      </c>
    </row>
    <row r="275" spans="1:14">
      <c r="A275" s="210"/>
      <c r="B275" s="205" t="s">
        <v>27</v>
      </c>
      <c r="C275" s="31">
        <v>0</v>
      </c>
      <c r="D275" s="31">
        <v>0</v>
      </c>
      <c r="E275" s="72">
        <v>0</v>
      </c>
      <c r="F275" s="12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167">
        <f>D275/D335*100</f>
        <v>0</v>
      </c>
    </row>
    <row r="276" spans="1:14">
      <c r="A276" s="210"/>
      <c r="B276" s="14" t="s">
        <v>28</v>
      </c>
      <c r="C276" s="31">
        <v>0</v>
      </c>
      <c r="D276" s="31">
        <v>0</v>
      </c>
      <c r="E276" s="75">
        <v>0</v>
      </c>
      <c r="F276" s="12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167">
        <f>D276/D336*100</f>
        <v>0</v>
      </c>
    </row>
    <row r="277" spans="1:14">
      <c r="A277" s="210"/>
      <c r="B277" s="14" t="s">
        <v>29</v>
      </c>
      <c r="C277" s="31">
        <v>0</v>
      </c>
      <c r="D277" s="31">
        <v>0</v>
      </c>
      <c r="E277" s="75">
        <v>0</v>
      </c>
      <c r="F277" s="12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167">
        <f>D277/D337*100</f>
        <v>0</v>
      </c>
    </row>
    <row r="278" spans="1:14">
      <c r="A278" s="210"/>
      <c r="B278" s="14" t="s">
        <v>30</v>
      </c>
      <c r="C278" s="31">
        <v>0</v>
      </c>
      <c r="D278" s="31">
        <v>0</v>
      </c>
      <c r="E278" s="75">
        <v>0</v>
      </c>
      <c r="F278" s="12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167">
        <f>D278/D338*100</f>
        <v>0</v>
      </c>
    </row>
    <row r="279" spans="1:14" ht="14.25" thickBot="1">
      <c r="A279" s="215"/>
      <c r="B279" s="15" t="s">
        <v>129</v>
      </c>
      <c r="C279" s="36">
        <f>C267+C269+C270+C271+C272+C273+C274+C275</f>
        <v>0</v>
      </c>
      <c r="D279" s="36">
        <f t="shared" ref="D279:L279" si="32">D267+D269+D270+D271+D272+D273+D274+D275</f>
        <v>0</v>
      </c>
      <c r="E279" s="36">
        <f t="shared" si="32"/>
        <v>79.191000000000017</v>
      </c>
      <c r="F279" s="204">
        <f>(D279-E279)/E279*100</f>
        <v>-100</v>
      </c>
      <c r="G279" s="36">
        <f t="shared" si="32"/>
        <v>0</v>
      </c>
      <c r="H279" s="36">
        <f t="shared" si="32"/>
        <v>0</v>
      </c>
      <c r="I279" s="36">
        <f t="shared" si="32"/>
        <v>0</v>
      </c>
      <c r="J279" s="36">
        <f t="shared" si="32"/>
        <v>0</v>
      </c>
      <c r="K279" s="36">
        <f t="shared" si="32"/>
        <v>0</v>
      </c>
      <c r="L279" s="36">
        <f t="shared" si="32"/>
        <v>0</v>
      </c>
      <c r="M279" s="36">
        <v>0</v>
      </c>
      <c r="N279" s="200">
        <f>D279/D339*100</f>
        <v>0</v>
      </c>
    </row>
    <row r="280" spans="1:14">
      <c r="A280" s="64"/>
      <c r="B280" s="65"/>
      <c r="C280" s="66"/>
      <c r="D280" s="66"/>
      <c r="E280" s="66"/>
      <c r="F280" s="160"/>
      <c r="G280" s="66"/>
      <c r="H280" s="66"/>
      <c r="I280" s="66"/>
      <c r="J280" s="66"/>
      <c r="K280" s="66"/>
      <c r="L280" s="66"/>
      <c r="M280" s="66"/>
      <c r="N280" s="153"/>
    </row>
    <row r="281" spans="1:14">
      <c r="A281" s="86"/>
      <c r="B281" s="86"/>
      <c r="C281" s="86"/>
      <c r="D281" s="86"/>
      <c r="E281" s="86"/>
      <c r="F281" s="161"/>
      <c r="G281" s="86"/>
      <c r="H281" s="86"/>
      <c r="I281" s="86"/>
      <c r="J281" s="86"/>
      <c r="K281" s="86"/>
      <c r="L281" s="86"/>
      <c r="M281" s="86"/>
      <c r="N281" s="161"/>
    </row>
    <row r="282" spans="1:14">
      <c r="A282" s="86"/>
      <c r="B282" s="86"/>
      <c r="C282" s="86"/>
      <c r="D282" s="161"/>
      <c r="E282" s="86"/>
      <c r="F282" s="161"/>
      <c r="G282" s="86"/>
      <c r="H282" s="86"/>
      <c r="I282" s="86"/>
      <c r="J282" s="86"/>
      <c r="K282" s="86"/>
      <c r="L282" s="86"/>
      <c r="M282" s="86"/>
      <c r="N282" s="161"/>
    </row>
    <row r="283" spans="1:14" ht="18.75">
      <c r="A283" s="216" t="str">
        <f>A1</f>
        <v>2024年1-3月丹东市财产保险业务统计表</v>
      </c>
      <c r="B283" s="216"/>
      <c r="C283" s="216"/>
      <c r="D283" s="216"/>
      <c r="E283" s="216"/>
      <c r="F283" s="216"/>
      <c r="G283" s="216"/>
      <c r="H283" s="216"/>
      <c r="I283" s="216"/>
      <c r="J283" s="216"/>
      <c r="K283" s="216"/>
      <c r="L283" s="216"/>
      <c r="M283" s="216"/>
      <c r="N283" s="216"/>
    </row>
    <row r="284" spans="1:14" ht="14.25" thickBot="1">
      <c r="A284" s="57"/>
      <c r="B284" s="59" t="s">
        <v>0</v>
      </c>
      <c r="C284" s="58"/>
      <c r="D284" s="58"/>
      <c r="E284" s="57"/>
      <c r="F284" s="153"/>
      <c r="G284" s="73" t="str">
        <f>G2</f>
        <v>（2024年3月）</v>
      </c>
      <c r="H284" s="58"/>
      <c r="I284" s="58"/>
      <c r="J284" s="58"/>
      <c r="K284" s="58"/>
      <c r="L284" s="59" t="s">
        <v>1</v>
      </c>
      <c r="M284" s="57"/>
      <c r="N284" s="166"/>
    </row>
    <row r="285" spans="1:14" ht="13.5" customHeight="1">
      <c r="A285" s="212" t="s">
        <v>116</v>
      </c>
      <c r="B285" s="163" t="s">
        <v>3</v>
      </c>
      <c r="C285" s="217" t="s">
        <v>4</v>
      </c>
      <c r="D285" s="217"/>
      <c r="E285" s="217"/>
      <c r="F285" s="218"/>
      <c r="G285" s="217" t="s">
        <v>5</v>
      </c>
      <c r="H285" s="217"/>
      <c r="I285" s="217" t="s">
        <v>6</v>
      </c>
      <c r="J285" s="217"/>
      <c r="K285" s="217"/>
      <c r="L285" s="217"/>
      <c r="M285" s="217"/>
      <c r="N285" s="220" t="s">
        <v>7</v>
      </c>
    </row>
    <row r="286" spans="1:14">
      <c r="A286" s="210"/>
      <c r="B286" s="58" t="s">
        <v>8</v>
      </c>
      <c r="C286" s="219" t="s">
        <v>9</v>
      </c>
      <c r="D286" s="219" t="s">
        <v>10</v>
      </c>
      <c r="E286" s="219" t="s">
        <v>11</v>
      </c>
      <c r="F286" s="194" t="s">
        <v>12</v>
      </c>
      <c r="G286" s="219" t="s">
        <v>13</v>
      </c>
      <c r="H286" s="219" t="s">
        <v>14</v>
      </c>
      <c r="I286" s="205" t="s">
        <v>13</v>
      </c>
      <c r="J286" s="219" t="s">
        <v>15</v>
      </c>
      <c r="K286" s="219"/>
      <c r="L286" s="219"/>
      <c r="M286" s="206" t="s">
        <v>12</v>
      </c>
      <c r="N286" s="221"/>
    </row>
    <row r="287" spans="1:14">
      <c r="A287" s="213"/>
      <c r="B287" s="164" t="s">
        <v>16</v>
      </c>
      <c r="C287" s="219"/>
      <c r="D287" s="219"/>
      <c r="E287" s="219"/>
      <c r="F287" s="195" t="s">
        <v>17</v>
      </c>
      <c r="G287" s="219"/>
      <c r="H287" s="219"/>
      <c r="I287" s="33" t="s">
        <v>18</v>
      </c>
      <c r="J287" s="205" t="s">
        <v>9</v>
      </c>
      <c r="K287" s="205" t="s">
        <v>10</v>
      </c>
      <c r="L287" s="205" t="s">
        <v>11</v>
      </c>
      <c r="M287" s="207" t="s">
        <v>17</v>
      </c>
      <c r="N287" s="193" t="s">
        <v>17</v>
      </c>
    </row>
    <row r="288" spans="1:14" ht="14.25" customHeight="1">
      <c r="A288" s="210" t="s">
        <v>117</v>
      </c>
      <c r="B288" s="205" t="s">
        <v>19</v>
      </c>
      <c r="C288" s="19">
        <v>34.28</v>
      </c>
      <c r="D288" s="19">
        <v>82.34</v>
      </c>
      <c r="E288" s="19">
        <v>56.69</v>
      </c>
      <c r="F288" s="12">
        <f>(D288-E288)/E288*100</f>
        <v>45.246075145528323</v>
      </c>
      <c r="G288" s="20">
        <v>393</v>
      </c>
      <c r="H288" s="20">
        <v>47239.15</v>
      </c>
      <c r="I288" s="20">
        <v>53</v>
      </c>
      <c r="J288" s="20">
        <v>19.46</v>
      </c>
      <c r="K288" s="20">
        <v>158.54</v>
      </c>
      <c r="L288" s="20">
        <v>22.64</v>
      </c>
      <c r="M288" s="31">
        <f>(K288-L288)/L288*100</f>
        <v>600.2650176678444</v>
      </c>
      <c r="N288" s="167">
        <f>D288/D327*100</f>
        <v>0.3208586615091219</v>
      </c>
    </row>
    <row r="289" spans="1:14" ht="14.25" customHeight="1">
      <c r="A289" s="210"/>
      <c r="B289" s="205" t="s">
        <v>20</v>
      </c>
      <c r="C289" s="20">
        <v>5.33</v>
      </c>
      <c r="D289" s="20">
        <v>15.23</v>
      </c>
      <c r="E289" s="20">
        <v>11.84</v>
      </c>
      <c r="F289" s="12">
        <f>(D289-E289)/E289*100</f>
        <v>28.631756756756761</v>
      </c>
      <c r="G289" s="20">
        <v>119</v>
      </c>
      <c r="H289" s="20">
        <v>2440</v>
      </c>
      <c r="I289" s="20">
        <v>20</v>
      </c>
      <c r="J289" s="20">
        <v>1</v>
      </c>
      <c r="K289" s="20">
        <v>20.88</v>
      </c>
      <c r="L289" s="20">
        <v>8.06</v>
      </c>
      <c r="M289" s="31">
        <f>(K289-L289)/L289*100</f>
        <v>159.05707196029775</v>
      </c>
      <c r="N289" s="167">
        <f>D289/D328*100</f>
        <v>0.18414966572629132</v>
      </c>
    </row>
    <row r="290" spans="1:14" ht="14.25" customHeight="1">
      <c r="A290" s="210"/>
      <c r="B290" s="205" t="s">
        <v>21</v>
      </c>
      <c r="C290" s="31">
        <v>0</v>
      </c>
      <c r="D290" s="31">
        <v>0</v>
      </c>
      <c r="E290" s="20">
        <v>4.55</v>
      </c>
      <c r="F290" s="12">
        <f>(D290-E290)/E290*100</f>
        <v>-100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167">
        <f>D290/D329*100</f>
        <v>0</v>
      </c>
    </row>
    <row r="291" spans="1:14" ht="14.25" customHeight="1">
      <c r="A291" s="210"/>
      <c r="B291" s="205" t="s">
        <v>22</v>
      </c>
      <c r="C291" s="20">
        <v>0.37</v>
      </c>
      <c r="D291" s="20">
        <v>0.57999999999999996</v>
      </c>
      <c r="E291" s="20">
        <v>0</v>
      </c>
      <c r="F291" s="12">
        <v>0</v>
      </c>
      <c r="G291" s="20">
        <v>98</v>
      </c>
      <c r="H291" s="20">
        <v>2983</v>
      </c>
      <c r="I291" s="20">
        <v>2</v>
      </c>
      <c r="J291" s="20">
        <v>0.85</v>
      </c>
      <c r="K291" s="20">
        <v>1.1000000000000001</v>
      </c>
      <c r="L291" s="31">
        <v>0</v>
      </c>
      <c r="M291" s="31">
        <v>0</v>
      </c>
      <c r="N291" s="167">
        <f>D291/D330*100</f>
        <v>4.4595786722473815E-2</v>
      </c>
    </row>
    <row r="292" spans="1:14" ht="14.25" customHeight="1">
      <c r="A292" s="210"/>
      <c r="B292" s="205" t="s">
        <v>23</v>
      </c>
      <c r="C292" s="31">
        <v>0</v>
      </c>
      <c r="D292" s="31">
        <v>0</v>
      </c>
      <c r="E292" s="20">
        <v>0</v>
      </c>
      <c r="F292" s="12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167">
        <f>D292/D331*100</f>
        <v>0</v>
      </c>
    </row>
    <row r="293" spans="1:14" ht="14.25" customHeight="1">
      <c r="A293" s="210"/>
      <c r="B293" s="205" t="s">
        <v>24</v>
      </c>
      <c r="C293" s="20">
        <v>3.87</v>
      </c>
      <c r="D293" s="20">
        <v>12.99</v>
      </c>
      <c r="E293" s="20">
        <v>4.87</v>
      </c>
      <c r="F293" s="12">
        <f>(D293-E293)/E293*100</f>
        <v>166.73511293634499</v>
      </c>
      <c r="G293" s="20">
        <v>13</v>
      </c>
      <c r="H293" s="20">
        <v>16214.42</v>
      </c>
      <c r="I293" s="20">
        <v>2</v>
      </c>
      <c r="J293" s="31">
        <v>0</v>
      </c>
      <c r="K293" s="20">
        <v>1.2</v>
      </c>
      <c r="L293" s="20">
        <v>0.53</v>
      </c>
      <c r="M293" s="31">
        <f t="shared" ref="M290:M299" si="33">(K293-L293)/L293*100</f>
        <v>126.41509433962261</v>
      </c>
      <c r="N293" s="167">
        <f>D293/D332*100</f>
        <v>0.39258963650781081</v>
      </c>
    </row>
    <row r="294" spans="1:14" ht="14.25" customHeight="1">
      <c r="A294" s="210"/>
      <c r="B294" s="205" t="s">
        <v>25</v>
      </c>
      <c r="C294" s="31">
        <v>0</v>
      </c>
      <c r="D294" s="31">
        <v>0</v>
      </c>
      <c r="E294" s="22">
        <v>0</v>
      </c>
      <c r="F294" s="12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167">
        <f>D294/D333*100</f>
        <v>0</v>
      </c>
    </row>
    <row r="295" spans="1:14" ht="14.25" customHeight="1">
      <c r="A295" s="210"/>
      <c r="B295" s="205" t="s">
        <v>26</v>
      </c>
      <c r="C295" s="20">
        <v>10.49</v>
      </c>
      <c r="D295" s="20">
        <v>12.98</v>
      </c>
      <c r="E295" s="20">
        <v>33.28</v>
      </c>
      <c r="F295" s="12">
        <f>(D295-E295)/E295*100</f>
        <v>-60.997596153846153</v>
      </c>
      <c r="G295" s="20">
        <v>223</v>
      </c>
      <c r="H295" s="20">
        <v>25221.19</v>
      </c>
      <c r="I295" s="20">
        <v>3</v>
      </c>
      <c r="J295" s="20">
        <v>21.09</v>
      </c>
      <c r="K295" s="20">
        <v>22.4</v>
      </c>
      <c r="L295" s="20">
        <v>4.9000000000000004</v>
      </c>
      <c r="M295" s="31">
        <f t="shared" si="33"/>
        <v>357.14285714285711</v>
      </c>
      <c r="N295" s="167">
        <f>D295/D334*100</f>
        <v>0.15477812402216487</v>
      </c>
    </row>
    <row r="296" spans="1:14" ht="14.25" customHeight="1">
      <c r="A296" s="210"/>
      <c r="B296" s="205" t="s">
        <v>27</v>
      </c>
      <c r="C296" s="31">
        <v>0</v>
      </c>
      <c r="D296" s="31">
        <v>0.28000000000000003</v>
      </c>
      <c r="E296" s="20">
        <v>0</v>
      </c>
      <c r="F296" s="12">
        <v>0</v>
      </c>
      <c r="G296" s="31">
        <v>1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167">
        <f>D296/D335*100</f>
        <v>4.0268748449743076E-2</v>
      </c>
    </row>
    <row r="297" spans="1:14" ht="14.25" customHeight="1">
      <c r="A297" s="210"/>
      <c r="B297" s="14" t="s">
        <v>28</v>
      </c>
      <c r="C297" s="31">
        <v>0</v>
      </c>
      <c r="D297" s="31">
        <v>0</v>
      </c>
      <c r="E297" s="40">
        <v>0</v>
      </c>
      <c r="F297" s="12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167">
        <f>D297/D336*100</f>
        <v>0</v>
      </c>
    </row>
    <row r="298" spans="1:14" ht="14.25" customHeight="1">
      <c r="A298" s="210"/>
      <c r="B298" s="14" t="s">
        <v>29</v>
      </c>
      <c r="C298" s="31">
        <v>0</v>
      </c>
      <c r="D298" s="31">
        <v>0</v>
      </c>
      <c r="E298" s="40">
        <v>0</v>
      </c>
      <c r="F298" s="12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167">
        <f>D298/D337*100</f>
        <v>0</v>
      </c>
    </row>
    <row r="299" spans="1:14" ht="14.25" customHeight="1">
      <c r="A299" s="210"/>
      <c r="B299" s="14" t="s">
        <v>30</v>
      </c>
      <c r="C299" s="31">
        <v>0</v>
      </c>
      <c r="D299" s="31">
        <v>0.28000000000000003</v>
      </c>
      <c r="E299" s="31">
        <v>0</v>
      </c>
      <c r="F299" s="12">
        <v>0</v>
      </c>
      <c r="G299" s="31">
        <v>1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167">
        <f>D299/D338*100</f>
        <v>9.6684469914755655E-2</v>
      </c>
    </row>
    <row r="300" spans="1:14" ht="14.25" customHeight="1" thickBot="1">
      <c r="A300" s="211"/>
      <c r="B300" s="15" t="s">
        <v>129</v>
      </c>
      <c r="C300" s="16">
        <f>C288+C290+C291+C292+C293+C294+C295+C296</f>
        <v>49.01</v>
      </c>
      <c r="D300" s="16">
        <f t="shared" ref="D300" si="34">D288+D290+D291+D292+D293+D294+D295+D296</f>
        <v>109.17</v>
      </c>
      <c r="E300" s="16">
        <v>99.39</v>
      </c>
      <c r="F300" s="17">
        <f>(D300-E300)/E300*100</f>
        <v>9.8400241472985215</v>
      </c>
      <c r="G300" s="16">
        <f t="shared" ref="G300:L300" si="35">G288+G290+G291+G292+G293+G294+G295+G296</f>
        <v>728</v>
      </c>
      <c r="H300" s="16">
        <f t="shared" si="35"/>
        <v>91657.760000000009</v>
      </c>
      <c r="I300" s="16">
        <f t="shared" si="35"/>
        <v>60</v>
      </c>
      <c r="J300" s="16">
        <f t="shared" si="35"/>
        <v>41.400000000000006</v>
      </c>
      <c r="K300" s="16">
        <f t="shared" si="35"/>
        <v>183.23999999999998</v>
      </c>
      <c r="L300" s="16">
        <f t="shared" si="35"/>
        <v>28.07</v>
      </c>
      <c r="M300" s="16">
        <f>(K300-L300)/L300*100</f>
        <v>552.79657997862478</v>
      </c>
      <c r="N300" s="168">
        <f>D300/D339*100</f>
        <v>0.22303489638074273</v>
      </c>
    </row>
    <row r="301" spans="1:14" ht="14.25" hidden="1" thickTop="1">
      <c r="A301" s="210" t="s">
        <v>47</v>
      </c>
      <c r="B301" s="205" t="s">
        <v>19</v>
      </c>
      <c r="C301" s="32"/>
      <c r="D301" s="32"/>
      <c r="E301" s="32"/>
      <c r="F301" s="26" t="e">
        <f>(D301-E301)/E301*100</f>
        <v>#DIV/0!</v>
      </c>
      <c r="G301" s="31"/>
      <c r="H301" s="31"/>
      <c r="I301" s="31"/>
      <c r="J301" s="31"/>
      <c r="K301" s="31"/>
      <c r="L301" s="31"/>
      <c r="M301" s="32" t="e">
        <f>(K301-L301)/L301*100</f>
        <v>#DIV/0!</v>
      </c>
      <c r="N301" s="167">
        <f>D301/D327*100</f>
        <v>0</v>
      </c>
    </row>
    <row r="302" spans="1:14" ht="14.25" hidden="1" thickTop="1">
      <c r="A302" s="210"/>
      <c r="B302" s="205" t="s">
        <v>20</v>
      </c>
      <c r="C302" s="31"/>
      <c r="D302" s="31"/>
      <c r="E302" s="31"/>
      <c r="F302" s="12" t="e">
        <f>(D302-E302)/E302*100</f>
        <v>#DIV/0!</v>
      </c>
      <c r="G302" s="31"/>
      <c r="H302" s="31"/>
      <c r="I302" s="31"/>
      <c r="J302" s="31"/>
      <c r="K302" s="31"/>
      <c r="L302" s="31"/>
      <c r="M302" s="31" t="e">
        <f>(K302-L302)/L302*100</f>
        <v>#DIV/0!</v>
      </c>
      <c r="N302" s="167">
        <f>D302/D328*100</f>
        <v>0</v>
      </c>
    </row>
    <row r="303" spans="1:14" ht="14.25" hidden="1" thickTop="1">
      <c r="A303" s="210"/>
      <c r="B303" s="205" t="s">
        <v>21</v>
      </c>
      <c r="C303" s="31"/>
      <c r="D303" s="31"/>
      <c r="E303" s="31"/>
      <c r="F303" s="12" t="e">
        <f>(D303-E303)/E303*100</f>
        <v>#DIV/0!</v>
      </c>
      <c r="G303" s="31"/>
      <c r="H303" s="31"/>
      <c r="I303" s="31"/>
      <c r="J303" s="31"/>
      <c r="K303" s="31"/>
      <c r="L303" s="31"/>
      <c r="M303" s="31" t="e">
        <f t="shared" ref="M303:M312" si="36">(K303-L303)/L303*100</f>
        <v>#DIV/0!</v>
      </c>
      <c r="N303" s="167">
        <f>D303/D329*100</f>
        <v>0</v>
      </c>
    </row>
    <row r="304" spans="1:14" ht="14.25" hidden="1" thickTop="1">
      <c r="A304" s="210"/>
      <c r="B304" s="205" t="s">
        <v>22</v>
      </c>
      <c r="C304" s="31"/>
      <c r="D304" s="31"/>
      <c r="E304" s="31"/>
      <c r="F304" s="12" t="e">
        <f>(D304-E304)/E304*100</f>
        <v>#DIV/0!</v>
      </c>
      <c r="G304" s="31"/>
      <c r="H304" s="31"/>
      <c r="I304" s="31"/>
      <c r="J304" s="31"/>
      <c r="K304" s="31"/>
      <c r="L304" s="31"/>
      <c r="M304" s="31" t="e">
        <f t="shared" si="36"/>
        <v>#DIV/0!</v>
      </c>
      <c r="N304" s="167">
        <f>D304/D330*100</f>
        <v>0</v>
      </c>
    </row>
    <row r="305" spans="1:14" ht="14.25" hidden="1" thickTop="1">
      <c r="A305" s="210"/>
      <c r="B305" s="205" t="s">
        <v>23</v>
      </c>
      <c r="C305" s="31"/>
      <c r="D305" s="31"/>
      <c r="E305" s="31"/>
      <c r="F305" s="12" t="e">
        <f>(D305-E305)/E305*100</f>
        <v>#DIV/0!</v>
      </c>
      <c r="G305" s="31"/>
      <c r="H305" s="31"/>
      <c r="I305" s="31"/>
      <c r="J305" s="31"/>
      <c r="K305" s="31"/>
      <c r="L305" s="31"/>
      <c r="M305" s="31" t="e">
        <f t="shared" si="36"/>
        <v>#DIV/0!</v>
      </c>
      <c r="N305" s="167">
        <f>D305/D331*100</f>
        <v>0</v>
      </c>
    </row>
    <row r="306" spans="1:14" ht="14.25" hidden="1" thickTop="1">
      <c r="A306" s="210"/>
      <c r="B306" s="205" t="s">
        <v>24</v>
      </c>
      <c r="C306" s="31"/>
      <c r="D306" s="31"/>
      <c r="E306" s="31"/>
      <c r="F306" s="12" t="e">
        <f>(D306-E306)/E306*100</f>
        <v>#DIV/0!</v>
      </c>
      <c r="G306" s="31"/>
      <c r="H306" s="31"/>
      <c r="I306" s="31"/>
      <c r="J306" s="31"/>
      <c r="K306" s="31"/>
      <c r="L306" s="31"/>
      <c r="M306" s="31" t="e">
        <f t="shared" si="36"/>
        <v>#DIV/0!</v>
      </c>
      <c r="N306" s="167">
        <f>D306/D332*100</f>
        <v>0</v>
      </c>
    </row>
    <row r="307" spans="1:14" ht="14.25" hidden="1" thickTop="1">
      <c r="A307" s="210"/>
      <c r="B307" s="205" t="s">
        <v>25</v>
      </c>
      <c r="C307" s="33"/>
      <c r="D307" s="33"/>
      <c r="E307" s="33"/>
      <c r="F307" s="12" t="e">
        <f>(D307-E307)/E307*100</f>
        <v>#DIV/0!</v>
      </c>
      <c r="G307" s="33"/>
      <c r="H307" s="33"/>
      <c r="I307" s="33"/>
      <c r="J307" s="33"/>
      <c r="K307" s="33"/>
      <c r="L307" s="33"/>
      <c r="M307" s="31" t="e">
        <f t="shared" si="36"/>
        <v>#DIV/0!</v>
      </c>
      <c r="N307" s="167">
        <f>D307/D333*100</f>
        <v>0</v>
      </c>
    </row>
    <row r="308" spans="1:14" ht="14.25" hidden="1" thickTop="1">
      <c r="A308" s="210"/>
      <c r="B308" s="205" t="s">
        <v>26</v>
      </c>
      <c r="C308" s="31"/>
      <c r="D308" s="31"/>
      <c r="E308" s="31"/>
      <c r="F308" s="12" t="e">
        <f>(D308-E308)/E308*100</f>
        <v>#DIV/0!</v>
      </c>
      <c r="G308" s="31"/>
      <c r="H308" s="31"/>
      <c r="I308" s="31"/>
      <c r="J308" s="31"/>
      <c r="K308" s="31"/>
      <c r="L308" s="31"/>
      <c r="M308" s="31" t="e">
        <f t="shared" si="36"/>
        <v>#DIV/0!</v>
      </c>
      <c r="N308" s="167">
        <f>D308/D334*100</f>
        <v>0</v>
      </c>
    </row>
    <row r="309" spans="1:14" ht="14.25" hidden="1" thickTop="1">
      <c r="A309" s="210"/>
      <c r="B309" s="205" t="s">
        <v>27</v>
      </c>
      <c r="C309" s="31"/>
      <c r="D309" s="31"/>
      <c r="E309" s="31"/>
      <c r="F309" s="12" t="e">
        <f>(D309-E309)/E309*100</f>
        <v>#DIV/0!</v>
      </c>
      <c r="G309" s="31"/>
      <c r="H309" s="31"/>
      <c r="I309" s="31"/>
      <c r="J309" s="31"/>
      <c r="K309" s="31"/>
      <c r="L309" s="31"/>
      <c r="M309" s="31" t="e">
        <f t="shared" si="36"/>
        <v>#DIV/0!</v>
      </c>
      <c r="N309" s="167">
        <f>D309/D335*100</f>
        <v>0</v>
      </c>
    </row>
    <row r="310" spans="1:14" ht="14.25" hidden="1" thickTop="1">
      <c r="A310" s="210"/>
      <c r="B310" s="14" t="s">
        <v>28</v>
      </c>
      <c r="C310" s="34"/>
      <c r="D310" s="34"/>
      <c r="E310" s="34"/>
      <c r="F310" s="12" t="e">
        <f>(D310-E310)/E310*100</f>
        <v>#DIV/0!</v>
      </c>
      <c r="G310" s="34"/>
      <c r="H310" s="34"/>
      <c r="I310" s="34"/>
      <c r="J310" s="34"/>
      <c r="K310" s="34"/>
      <c r="L310" s="34"/>
      <c r="M310" s="31" t="e">
        <f t="shared" si="36"/>
        <v>#DIV/0!</v>
      </c>
      <c r="N310" s="167">
        <f>D310/D336*100</f>
        <v>0</v>
      </c>
    </row>
    <row r="311" spans="1:14" ht="14.25" hidden="1" thickTop="1">
      <c r="A311" s="210"/>
      <c r="B311" s="14" t="s">
        <v>29</v>
      </c>
      <c r="C311" s="34"/>
      <c r="D311" s="34"/>
      <c r="E311" s="34"/>
      <c r="F311" s="12" t="e">
        <f>(D311-E311)/E311*100</f>
        <v>#DIV/0!</v>
      </c>
      <c r="G311" s="34"/>
      <c r="H311" s="34"/>
      <c r="I311" s="34"/>
      <c r="J311" s="34"/>
      <c r="K311" s="34"/>
      <c r="L311" s="34"/>
      <c r="M311" s="31" t="e">
        <f t="shared" si="36"/>
        <v>#DIV/0!</v>
      </c>
      <c r="N311" s="167">
        <f>D311/D337*100</f>
        <v>0</v>
      </c>
    </row>
    <row r="312" spans="1:14" ht="14.25" hidden="1" thickTop="1">
      <c r="A312" s="210"/>
      <c r="B312" s="14" t="s">
        <v>30</v>
      </c>
      <c r="C312" s="34"/>
      <c r="D312" s="34"/>
      <c r="E312" s="34"/>
      <c r="F312" s="12" t="e">
        <f>(D312-E312)/E312*100</f>
        <v>#DIV/0!</v>
      </c>
      <c r="G312" s="34"/>
      <c r="H312" s="34"/>
      <c r="I312" s="34"/>
      <c r="J312" s="34"/>
      <c r="K312" s="34"/>
      <c r="L312" s="34"/>
      <c r="M312" s="31" t="e">
        <f t="shared" si="36"/>
        <v>#DIV/0!</v>
      </c>
      <c r="N312" s="167">
        <f>D312/D338*100</f>
        <v>0</v>
      </c>
    </row>
    <row r="313" spans="1:14" ht="15" hidden="1" thickTop="1" thickBot="1">
      <c r="A313" s="211"/>
      <c r="B313" s="15" t="s">
        <v>129</v>
      </c>
      <c r="C313" s="16">
        <f>C301+C303+C304+C305+C306+C307+C308+C309</f>
        <v>0</v>
      </c>
      <c r="D313" s="16">
        <f t="shared" ref="D313:E313" si="37">D301+D303+D304+D305+D306+D307+D308+D309</f>
        <v>0</v>
      </c>
      <c r="E313" s="16">
        <f t="shared" si="37"/>
        <v>0</v>
      </c>
      <c r="F313" s="17" t="e">
        <f>(D313-E313)/E313*100</f>
        <v>#DIV/0!</v>
      </c>
      <c r="G313" s="16">
        <f t="shared" ref="G313:L313" si="38">G301+G303+G304+G305+G306+G307+G308+G309</f>
        <v>0</v>
      </c>
      <c r="H313" s="16">
        <f t="shared" si="38"/>
        <v>0</v>
      </c>
      <c r="I313" s="16">
        <f t="shared" si="38"/>
        <v>0</v>
      </c>
      <c r="J313" s="16">
        <f t="shared" si="38"/>
        <v>0</v>
      </c>
      <c r="K313" s="16">
        <f t="shared" si="38"/>
        <v>0</v>
      </c>
      <c r="L313" s="16">
        <f t="shared" si="38"/>
        <v>0</v>
      </c>
      <c r="M313" s="16" t="e">
        <f>(K313-L313)/L313*100</f>
        <v>#DIV/0!</v>
      </c>
      <c r="N313" s="168">
        <f>D313/D339*100</f>
        <v>0</v>
      </c>
    </row>
    <row r="314" spans="1:14" ht="14.25" thickTop="1">
      <c r="A314" s="210" t="s">
        <v>94</v>
      </c>
      <c r="B314" s="205" t="s">
        <v>19</v>
      </c>
      <c r="C314" s="32">
        <v>56.03</v>
      </c>
      <c r="D314" s="32">
        <v>151.74</v>
      </c>
      <c r="E314" s="32">
        <v>164.01999999999998</v>
      </c>
      <c r="F314" s="26">
        <f>(D314-E314)/E314*100</f>
        <v>-7.4868918424582205</v>
      </c>
      <c r="G314" s="31">
        <v>1229</v>
      </c>
      <c r="H314" s="31">
        <v>224815.98</v>
      </c>
      <c r="I314" s="31">
        <v>235</v>
      </c>
      <c r="J314" s="31">
        <v>24.95</v>
      </c>
      <c r="K314" s="31">
        <v>82.5</v>
      </c>
      <c r="L314" s="31">
        <v>151.69</v>
      </c>
      <c r="M314" s="32">
        <f>(K314-L314)/L314*100</f>
        <v>-45.612762871646119</v>
      </c>
      <c r="N314" s="167">
        <f>D314/D327*100</f>
        <v>0.59129333613546464</v>
      </c>
    </row>
    <row r="315" spans="1:14">
      <c r="A315" s="210"/>
      <c r="B315" s="205" t="s">
        <v>20</v>
      </c>
      <c r="C315" s="31">
        <v>1.9299999999999997</v>
      </c>
      <c r="D315" s="31">
        <v>4.4099999999999824</v>
      </c>
      <c r="E315" s="31">
        <v>19.259999999999991</v>
      </c>
      <c r="F315" s="12">
        <f>(D315-E315)/E315*100</f>
        <v>-77.102803738317832</v>
      </c>
      <c r="G315" s="31">
        <v>72</v>
      </c>
      <c r="H315" s="31">
        <v>1440</v>
      </c>
      <c r="I315" s="31">
        <v>26</v>
      </c>
      <c r="J315" s="31">
        <v>1.5</v>
      </c>
      <c r="K315" s="31">
        <v>23.96</v>
      </c>
      <c r="L315" s="31">
        <v>49.2</v>
      </c>
      <c r="M315" s="31">
        <f>(K315-L315)/L315*100</f>
        <v>-51.300813008130085</v>
      </c>
      <c r="N315" s="167">
        <f>D315/D328*100</f>
        <v>5.3322391717199033E-2</v>
      </c>
    </row>
    <row r="316" spans="1:14">
      <c r="A316" s="210"/>
      <c r="B316" s="205" t="s">
        <v>21</v>
      </c>
      <c r="C316" s="31">
        <v>0</v>
      </c>
      <c r="D316" s="31">
        <v>0.7</v>
      </c>
      <c r="E316" s="31">
        <v>9.1700000000000017</v>
      </c>
      <c r="F316" s="12">
        <f>(D316-E316)/E316*100</f>
        <v>-92.36641221374046</v>
      </c>
      <c r="G316" s="31">
        <v>2</v>
      </c>
      <c r="H316" s="31">
        <v>1043.71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67">
        <f>D316/D329*100</f>
        <v>3.7179471691445351E-2</v>
      </c>
    </row>
    <row r="317" spans="1:14">
      <c r="A317" s="210"/>
      <c r="B317" s="205" t="s">
        <v>22</v>
      </c>
      <c r="C317" s="31">
        <v>0.03</v>
      </c>
      <c r="D317" s="31">
        <v>0.05</v>
      </c>
      <c r="E317" s="31">
        <v>3.4599999999999999E-2</v>
      </c>
      <c r="F317" s="12">
        <f>(D317-E317)/E317*100</f>
        <v>44.508670520231227</v>
      </c>
      <c r="G317" s="31">
        <v>4</v>
      </c>
      <c r="H317" s="31">
        <v>594.5</v>
      </c>
      <c r="I317" s="31">
        <v>3</v>
      </c>
      <c r="J317" s="31">
        <v>0</v>
      </c>
      <c r="K317" s="31">
        <v>7.5</v>
      </c>
      <c r="L317" s="31">
        <v>0.31</v>
      </c>
      <c r="M317" s="31">
        <f t="shared" ref="M316:M325" si="39">(K317-L317)/L317*100</f>
        <v>2319.3548387096776</v>
      </c>
      <c r="N317" s="167">
        <f>D317/D330*100</f>
        <v>3.8444643726270539E-3</v>
      </c>
    </row>
    <row r="318" spans="1:14">
      <c r="A318" s="210"/>
      <c r="B318" s="205" t="s">
        <v>23</v>
      </c>
      <c r="C318" s="31">
        <v>0</v>
      </c>
      <c r="D318" s="31">
        <v>0</v>
      </c>
      <c r="E318" s="31">
        <v>0</v>
      </c>
      <c r="F318" s="12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67">
        <f>D318/D331*100</f>
        <v>0</v>
      </c>
    </row>
    <row r="319" spans="1:14">
      <c r="A319" s="210"/>
      <c r="B319" s="205" t="s">
        <v>24</v>
      </c>
      <c r="C319" s="31">
        <v>0.02</v>
      </c>
      <c r="D319" s="31">
        <v>47.21</v>
      </c>
      <c r="E319" s="31">
        <v>64.540000000000006</v>
      </c>
      <c r="F319" s="12">
        <f>(D319-E319)/E319*100</f>
        <v>-26.851564920979243</v>
      </c>
      <c r="G319" s="31">
        <v>4</v>
      </c>
      <c r="H319" s="31">
        <v>3484</v>
      </c>
      <c r="I319" s="31">
        <v>2</v>
      </c>
      <c r="J319" s="31">
        <v>0</v>
      </c>
      <c r="K319" s="31">
        <v>1.7</v>
      </c>
      <c r="L319" s="31">
        <v>0.33</v>
      </c>
      <c r="M319" s="31">
        <f t="shared" si="39"/>
        <v>415.15151515151513</v>
      </c>
      <c r="N319" s="167">
        <f>D319/D332*100</f>
        <v>1.4268019045060625</v>
      </c>
    </row>
    <row r="320" spans="1:14">
      <c r="A320" s="210"/>
      <c r="B320" s="205" t="s">
        <v>25</v>
      </c>
      <c r="C320" s="33">
        <v>0</v>
      </c>
      <c r="D320" s="33">
        <v>0</v>
      </c>
      <c r="E320" s="33">
        <v>0</v>
      </c>
      <c r="F320" s="12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67">
        <f>D320/D333*100</f>
        <v>0</v>
      </c>
    </row>
    <row r="321" spans="1:14">
      <c r="A321" s="210"/>
      <c r="B321" s="205" t="s">
        <v>26</v>
      </c>
      <c r="C321" s="31">
        <v>3.13</v>
      </c>
      <c r="D321" s="31">
        <v>9.0500000000000007</v>
      </c>
      <c r="E321" s="31">
        <v>16.84</v>
      </c>
      <c r="F321" s="12">
        <f>(D321-E321)/E321*100</f>
        <v>-46.25890736342042</v>
      </c>
      <c r="G321" s="31">
        <v>562</v>
      </c>
      <c r="H321" s="31">
        <v>54439.88</v>
      </c>
      <c r="I321" s="31">
        <v>48</v>
      </c>
      <c r="J321" s="31">
        <v>0.68</v>
      </c>
      <c r="K321" s="31">
        <v>2</v>
      </c>
      <c r="L321" s="31">
        <v>0.54</v>
      </c>
      <c r="M321" s="31">
        <f t="shared" si="39"/>
        <v>270.37037037037032</v>
      </c>
      <c r="N321" s="167">
        <f>D321/D334*100</f>
        <v>0.10791541004627057</v>
      </c>
    </row>
    <row r="322" spans="1:14">
      <c r="A322" s="210"/>
      <c r="B322" s="205" t="s">
        <v>27</v>
      </c>
      <c r="C322" s="31">
        <v>0</v>
      </c>
      <c r="D322" s="31">
        <v>0.39</v>
      </c>
      <c r="E322" s="31">
        <v>0.39</v>
      </c>
      <c r="F322" s="12">
        <f>(D322-E322)/E322*100</f>
        <v>0</v>
      </c>
      <c r="G322" s="31">
        <v>1</v>
      </c>
      <c r="H322" s="31">
        <v>120.18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67">
        <f>D322/D335*100</f>
        <v>5.6088613912142142E-2</v>
      </c>
    </row>
    <row r="323" spans="1:14">
      <c r="A323" s="210"/>
      <c r="B323" s="14" t="s">
        <v>28</v>
      </c>
      <c r="C323" s="34">
        <v>0</v>
      </c>
      <c r="D323" s="34">
        <v>0</v>
      </c>
      <c r="E323" s="34">
        <v>0</v>
      </c>
      <c r="F323" s="12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67">
        <f>D323/D336*100</f>
        <v>0</v>
      </c>
    </row>
    <row r="324" spans="1:14">
      <c r="A324" s="210"/>
      <c r="B324" s="14" t="s">
        <v>29</v>
      </c>
      <c r="C324" s="34">
        <v>0</v>
      </c>
      <c r="D324" s="34">
        <v>0.39</v>
      </c>
      <c r="E324" s="34">
        <v>0.39</v>
      </c>
      <c r="F324" s="12">
        <f>(D324-E324)/E324*100</f>
        <v>0</v>
      </c>
      <c r="G324" s="34">
        <v>1</v>
      </c>
      <c r="H324" s="34">
        <v>120.18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67">
        <f>D324/D337*100</f>
        <v>0.43765556130268385</v>
      </c>
    </row>
    <row r="325" spans="1:14">
      <c r="A325" s="210"/>
      <c r="B325" s="14" t="s">
        <v>30</v>
      </c>
      <c r="C325" s="34">
        <v>0</v>
      </c>
      <c r="D325" s="34">
        <v>0</v>
      </c>
      <c r="E325" s="34">
        <v>0</v>
      </c>
      <c r="F325" s="12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167">
        <f>D325/D338*100</f>
        <v>0</v>
      </c>
    </row>
    <row r="326" spans="1:14" ht="14.25" thickBot="1">
      <c r="A326" s="211"/>
      <c r="B326" s="15" t="s">
        <v>129</v>
      </c>
      <c r="C326" s="16">
        <f>C314+C316+C317+C318+C319+C320+C321+C322</f>
        <v>59.210000000000008</v>
      </c>
      <c r="D326" s="16">
        <f t="shared" ref="D326:E326" si="40">D314+D316+D317+D318+D319+D320+D321+D322</f>
        <v>209.14000000000001</v>
      </c>
      <c r="E326" s="16">
        <f t="shared" si="40"/>
        <v>254.99460000000002</v>
      </c>
      <c r="F326" s="17">
        <f>(D326-E326)/E326*100</f>
        <v>-17.982576885941899</v>
      </c>
      <c r="G326" s="16">
        <f t="shared" ref="G326:L326" si="41">G314+G316+G317+G318+G319+G320+G321+G322</f>
        <v>1802</v>
      </c>
      <c r="H326" s="16">
        <f t="shared" si="41"/>
        <v>284498.25</v>
      </c>
      <c r="I326" s="16">
        <f t="shared" si="41"/>
        <v>288</v>
      </c>
      <c r="J326" s="16">
        <f t="shared" si="41"/>
        <v>25.63</v>
      </c>
      <c r="K326" s="16">
        <f t="shared" si="41"/>
        <v>93.7</v>
      </c>
      <c r="L326" s="16">
        <f t="shared" si="41"/>
        <v>152.87</v>
      </c>
      <c r="M326" s="16">
        <f>(K326-L326)/L326*100</f>
        <v>-38.706090141950675</v>
      </c>
      <c r="N326" s="168">
        <f>D326/D339*100</f>
        <v>0.42727414334586916</v>
      </c>
    </row>
    <row r="327" spans="1:14" ht="14.25" thickTop="1">
      <c r="A327" s="222" t="s">
        <v>128</v>
      </c>
      <c r="B327" s="18" t="s">
        <v>19</v>
      </c>
      <c r="C327" s="111">
        <f t="shared" ref="C327:C338" si="42">C6+C19+C32+C53+C66+C79+C100+C113+C126+C147+C160+C173+C194+C207+C220+C241+C254+C267+C288+C301+C314</f>
        <v>10598.007656000003</v>
      </c>
      <c r="D327" s="111">
        <f t="shared" ref="D327:E327" si="43">D6+D19+D32+D53+D66+D79+D100+D113+D126+D147+D160+D173+D194+D207+D220+D241+D254+D267+D288+D301+D314</f>
        <v>25662.389668000003</v>
      </c>
      <c r="E327" s="111">
        <f t="shared" si="43"/>
        <v>24916.428769999999</v>
      </c>
      <c r="F327" s="156">
        <f>(D327-E327)/E327*100</f>
        <v>2.9938515863804702</v>
      </c>
      <c r="G327" s="111">
        <f t="shared" ref="G327:G338" si="44">G6+G19+G32+G53+G66+G79+G100+G113+G126+G147+G160+G173+G194+G207+G220+G241+G254+G267+G288+G301+G314</f>
        <v>185799</v>
      </c>
      <c r="H327" s="111">
        <f t="shared" ref="H327:K327" si="45">H6+H19+H32+H53+H66+H79+H100+H113+H126+H147+H160+H173+H194+H207+H220+H241+H254+H267+H288+H301+H314</f>
        <v>27528530.968878999</v>
      </c>
      <c r="I327" s="111">
        <f t="shared" si="45"/>
        <v>23329</v>
      </c>
      <c r="J327" s="111">
        <f t="shared" si="45"/>
        <v>10043.803530000001</v>
      </c>
      <c r="K327" s="111">
        <f t="shared" si="45"/>
        <v>17151.351719999999</v>
      </c>
      <c r="L327" s="111">
        <f t="shared" ref="L327:L338" si="46">L6+L19+L32+L53+L66+L79+L100+L113+L126+L147+L160+L173+L194+L207+L220+L241+L254+L267+L288+L301+L314</f>
        <v>15290.127238999996</v>
      </c>
      <c r="M327" s="111">
        <f t="shared" ref="M327:M339" si="47">(K327-L327)/L327*100</f>
        <v>12.172720683792889</v>
      </c>
      <c r="N327" s="169">
        <f>D327/D339*100</f>
        <v>52.42839993115895</v>
      </c>
    </row>
    <row r="328" spans="1:14">
      <c r="A328" s="223"/>
      <c r="B328" s="205" t="s">
        <v>20</v>
      </c>
      <c r="C328" s="31">
        <f t="shared" si="42"/>
        <v>3375.1070340000001</v>
      </c>
      <c r="D328" s="31">
        <f t="shared" ref="D328:E328" si="48">D7+D20+D33+D54+D67+D80+D101+D114+D127+D148+D161+D174+D195+D208+D221+D242+D255+D268+D289+D302+D315</f>
        <v>8270.4467259999983</v>
      </c>
      <c r="E328" s="31">
        <f t="shared" si="48"/>
        <v>7396.3810830000011</v>
      </c>
      <c r="F328" s="154">
        <f>(D328-E328)/E328*100</f>
        <v>11.817477130930532</v>
      </c>
      <c r="G328" s="31">
        <f t="shared" si="44"/>
        <v>96659</v>
      </c>
      <c r="H328" s="31">
        <f t="shared" ref="H328:K328" si="49">H7+H20+H33+H54+H67+H80+H101+H114+H127+H148+H161+H174+H195+H208+H221+H242+H255+H268+H289+H302+H315</f>
        <v>2564878.79</v>
      </c>
      <c r="I328" s="31">
        <f t="shared" si="49"/>
        <v>13305</v>
      </c>
      <c r="J328" s="31">
        <f t="shared" si="49"/>
        <v>6110.9132559999989</v>
      </c>
      <c r="K328" s="31">
        <f t="shared" si="49"/>
        <v>6771.9834839999994</v>
      </c>
      <c r="L328" s="31">
        <f t="shared" si="46"/>
        <v>5340.0934670000015</v>
      </c>
      <c r="M328" s="31">
        <f t="shared" si="47"/>
        <v>26.813950464511549</v>
      </c>
      <c r="N328" s="167">
        <f>D328/D339*100</f>
        <v>16.896567083959535</v>
      </c>
    </row>
    <row r="329" spans="1:14">
      <c r="A329" s="223"/>
      <c r="B329" s="205" t="s">
        <v>21</v>
      </c>
      <c r="C329" s="31">
        <f t="shared" si="42"/>
        <v>998.72356500000001</v>
      </c>
      <c r="D329" s="31">
        <f t="shared" ref="D329:E329" si="50">D8+D21+D34+D55+D68+D81+D102+D115+D128+D149+D162+D175+D196+D209+D222+D243+D256+D269+D290+D303+D316</f>
        <v>1882.759405</v>
      </c>
      <c r="E329" s="31">
        <f t="shared" si="50"/>
        <v>1732.4044930000002</v>
      </c>
      <c r="F329" s="154">
        <f>(D329-E329)/E329*100</f>
        <v>8.6789726422165181</v>
      </c>
      <c r="G329" s="31">
        <f t="shared" si="44"/>
        <v>852</v>
      </c>
      <c r="H329" s="31">
        <f t="shared" ref="H329:K329" si="51">H8+H21+H34+H55+H68+H81+H102+H115+H128+H149+H162+H175+H196+H209+H222+H243+H256+H269+H290+H303+H316</f>
        <v>1889211.2164749999</v>
      </c>
      <c r="I329" s="31">
        <f t="shared" si="51"/>
        <v>84</v>
      </c>
      <c r="J329" s="31">
        <f t="shared" si="51"/>
        <v>222.425498</v>
      </c>
      <c r="K329" s="31">
        <f t="shared" si="51"/>
        <v>395.66644700000006</v>
      </c>
      <c r="L329" s="31">
        <f t="shared" si="46"/>
        <v>192.54667599999999</v>
      </c>
      <c r="M329" s="31">
        <f t="shared" si="47"/>
        <v>105.49118542041207</v>
      </c>
      <c r="N329" s="167">
        <f>D329/D339*100</f>
        <v>3.846487577210258</v>
      </c>
    </row>
    <row r="330" spans="1:14">
      <c r="A330" s="223"/>
      <c r="B330" s="205" t="s">
        <v>22</v>
      </c>
      <c r="C330" s="31">
        <f t="shared" si="42"/>
        <v>416.35161099999993</v>
      </c>
      <c r="D330" s="31">
        <f t="shared" ref="D330:E330" si="52">D9+D22+D35+D56+D69+D82+D103+D116+D129+D150+D163+D176+D197+D210+D223+D244+D257+D270+D291+D304+D317</f>
        <v>1300.5712929999997</v>
      </c>
      <c r="E330" s="31">
        <f t="shared" si="52"/>
        <v>1245.7839609999999</v>
      </c>
      <c r="F330" s="154">
        <f>(D330-E330)/E330*100</f>
        <v>4.3978196633725872</v>
      </c>
      <c r="G330" s="31">
        <f t="shared" si="44"/>
        <v>93216</v>
      </c>
      <c r="H330" s="31">
        <f t="shared" ref="H330:K330" si="53">H9+H22+H35+H56+H69+H82+H103+H116+H129+H150+H163+H176+H197+H210+H223+H244+H257+H270+H291+H304+H317</f>
        <v>2283137.8432240002</v>
      </c>
      <c r="I330" s="31">
        <f t="shared" si="53"/>
        <v>946</v>
      </c>
      <c r="J330" s="31">
        <f t="shared" si="53"/>
        <v>131.01510000000002</v>
      </c>
      <c r="K330" s="31">
        <f t="shared" si="53"/>
        <v>219.73891200000003</v>
      </c>
      <c r="L330" s="31">
        <f t="shared" si="46"/>
        <v>222.583517</v>
      </c>
      <c r="M330" s="31">
        <f t="shared" si="47"/>
        <v>-1.277994452751851</v>
      </c>
      <c r="N330" s="167">
        <f>D330/D339*100</f>
        <v>2.6570741373089999</v>
      </c>
    </row>
    <row r="331" spans="1:14">
      <c r="A331" s="223"/>
      <c r="B331" s="205" t="s">
        <v>23</v>
      </c>
      <c r="C331" s="31">
        <f t="shared" si="42"/>
        <v>71.153495000000007</v>
      </c>
      <c r="D331" s="31">
        <f t="shared" ref="D331:E331" si="54">D10+D23+D36+D57+D70+D83+D104+D117+D130+D151+D164+D177+D198+D211+D224+D245+D258+D271+D292+D305+D318</f>
        <v>189.92529199999996</v>
      </c>
      <c r="E331" s="31">
        <f t="shared" si="54"/>
        <v>169.33487899999997</v>
      </c>
      <c r="F331" s="154">
        <f>(D331-E331)/E331*100</f>
        <v>12.159581724447913</v>
      </c>
      <c r="G331" s="31">
        <f t="shared" si="44"/>
        <v>1184</v>
      </c>
      <c r="H331" s="31">
        <f t="shared" ref="H331:K331" si="55">H10+H23+H36+H57+H70+H83+H104+H117+H130+H151+H164+H177+H198+H211+H224+H245+H258+H271+H292+H305+H318</f>
        <v>723160.71504499996</v>
      </c>
      <c r="I331" s="31">
        <f t="shared" si="55"/>
        <v>5</v>
      </c>
      <c r="J331" s="31">
        <f t="shared" si="55"/>
        <v>5.0311680000000001</v>
      </c>
      <c r="K331" s="31">
        <f t="shared" si="55"/>
        <v>21.99466</v>
      </c>
      <c r="L331" s="31">
        <f t="shared" si="46"/>
        <v>20.655232000000002</v>
      </c>
      <c r="M331" s="31">
        <f t="shared" si="47"/>
        <v>6.4846911426606004</v>
      </c>
      <c r="N331" s="167">
        <f>D331/D339*100</f>
        <v>0.38801839169462576</v>
      </c>
    </row>
    <row r="332" spans="1:14">
      <c r="A332" s="223"/>
      <c r="B332" s="205" t="s">
        <v>24</v>
      </c>
      <c r="C332" s="31">
        <f t="shared" si="42"/>
        <v>1672.402239</v>
      </c>
      <c r="D332" s="31">
        <f t="shared" ref="D332:E332" si="56">D11+D24+D37+D58+D71+D84+D105+D118+D131+D152+D165+D178+D199+D212+D225+D246+D259+D272+D293+D306+D319</f>
        <v>3308.7984989999995</v>
      </c>
      <c r="E332" s="31">
        <f t="shared" si="56"/>
        <v>2976.0850640000003</v>
      </c>
      <c r="F332" s="154">
        <f>(D332-E332)/E332*100</f>
        <v>11.179567379462483</v>
      </c>
      <c r="G332" s="31">
        <f t="shared" si="44"/>
        <v>23516</v>
      </c>
      <c r="H332" s="31">
        <f t="shared" ref="H332:K332" si="57">H11+H24+H37+H58+H71+H84+H105+H118+H131+H152+H165+H178+H199+H212+H225+H246+H259+H272+H293+H306+H319</f>
        <v>6859337.3629640024</v>
      </c>
      <c r="I332" s="31">
        <f t="shared" si="57"/>
        <v>695</v>
      </c>
      <c r="J332" s="31">
        <f t="shared" si="57"/>
        <v>196.408264</v>
      </c>
      <c r="K332" s="31">
        <f t="shared" si="57"/>
        <v>1443.23115985</v>
      </c>
      <c r="L332" s="31">
        <f t="shared" si="46"/>
        <v>981.99214699999993</v>
      </c>
      <c r="M332" s="31">
        <f t="shared" si="47"/>
        <v>46.969725191702594</v>
      </c>
      <c r="N332" s="167">
        <f>D332/D339*100</f>
        <v>6.7598931058827691</v>
      </c>
    </row>
    <row r="333" spans="1:14">
      <c r="A333" s="223"/>
      <c r="B333" s="205" t="s">
        <v>25</v>
      </c>
      <c r="C333" s="31">
        <f t="shared" si="42"/>
        <v>2496.8328210000004</v>
      </c>
      <c r="D333" s="31">
        <f t="shared" ref="D333:E333" si="58">D12+D25+D38+D59+D72+D85+D106+D119+D132+D153+D166+D179+D200+D213+D226+D247+D260+D273+D294+D307+D320</f>
        <v>7521.5268669999987</v>
      </c>
      <c r="E333" s="31">
        <f t="shared" si="58"/>
        <v>5008.8938719999996</v>
      </c>
      <c r="F333" s="154">
        <f>(D333-E333)/E333*100</f>
        <v>50.163430474056547</v>
      </c>
      <c r="G333" s="31">
        <f t="shared" si="44"/>
        <v>885</v>
      </c>
      <c r="H333" s="31">
        <f t="shared" ref="H333:K333" si="59">H12+H25+H38+H59+H72+H85+H106+H119+H132+H153+H166+H179+H200+H213+H226+H247+H260+H273+H294+H307+H320</f>
        <v>128793.88853699999</v>
      </c>
      <c r="I333" s="31">
        <f t="shared" si="59"/>
        <v>2358</v>
      </c>
      <c r="J333" s="31">
        <f t="shared" si="59"/>
        <v>1878.5300710000001</v>
      </c>
      <c r="K333" s="31">
        <f t="shared" si="59"/>
        <v>3234.0080270000008</v>
      </c>
      <c r="L333" s="31">
        <f t="shared" si="46"/>
        <v>3238.9865239999999</v>
      </c>
      <c r="M333" s="31">
        <f t="shared" si="47"/>
        <v>-0.1537053940518078</v>
      </c>
      <c r="N333" s="167">
        <f>D333/D339*100</f>
        <v>15.366519789377275</v>
      </c>
    </row>
    <row r="334" spans="1:14">
      <c r="A334" s="223"/>
      <c r="B334" s="205" t="s">
        <v>26</v>
      </c>
      <c r="C334" s="31">
        <f t="shared" si="42"/>
        <v>2011.1418649999998</v>
      </c>
      <c r="D334" s="31">
        <f t="shared" ref="D334:E334" si="60">D13+D26+D39+D60+D73+D86+D107+D120+D133+D154+D167+D180+D201+D214+D227+D248+D261+D274+D295+D308+D321</f>
        <v>8386.1980380000023</v>
      </c>
      <c r="E334" s="31">
        <f t="shared" si="60"/>
        <v>8050.1958989999985</v>
      </c>
      <c r="F334" s="154">
        <f>(D334-E334)/E334*100</f>
        <v>4.1738380433914939</v>
      </c>
      <c r="G334" s="31">
        <f t="shared" si="44"/>
        <v>220906</v>
      </c>
      <c r="H334" s="31">
        <f t="shared" ref="H334:K334" si="61">H13+H26+H39+H60+H73+H86+H107+H120+H133+H154+H167+H180+H201+H214+H227+H248+H261+H274+H295+H308+H321</f>
        <v>69286119.947999999</v>
      </c>
      <c r="I334" s="31">
        <f t="shared" si="61"/>
        <v>183312</v>
      </c>
      <c r="J334" s="31">
        <f t="shared" si="61"/>
        <v>415.67127300000004</v>
      </c>
      <c r="K334" s="31">
        <f t="shared" si="61"/>
        <v>2091.1808660000006</v>
      </c>
      <c r="L334" s="31">
        <f t="shared" si="46"/>
        <v>3512.8109850000014</v>
      </c>
      <c r="M334" s="31">
        <f t="shared" si="47"/>
        <v>-40.469872278083876</v>
      </c>
      <c r="N334" s="167">
        <f>D334/D339*100</f>
        <v>17.133047636106241</v>
      </c>
    </row>
    <row r="335" spans="1:14">
      <c r="A335" s="223"/>
      <c r="B335" s="205" t="s">
        <v>27</v>
      </c>
      <c r="C335" s="31">
        <f t="shared" si="42"/>
        <v>302.44883800000002</v>
      </c>
      <c r="D335" s="31">
        <f t="shared" ref="D335:E335" si="62">D14+D27+D40+D61+D74+D87+D108+D121+D134+D155+D168+D181+D202+D215+D228+D249+D262+D275+D296+D309+D322</f>
        <v>695.32828999999992</v>
      </c>
      <c r="E335" s="31">
        <f t="shared" si="62"/>
        <v>651.04876799999988</v>
      </c>
      <c r="F335" s="154">
        <f>(D335-E335)/E335*100</f>
        <v>6.8012603934456797</v>
      </c>
      <c r="G335" s="31">
        <f t="shared" si="44"/>
        <v>10579</v>
      </c>
      <c r="H335" s="31">
        <f t="shared" ref="H335:K335" si="63">H14+H27+H40+H61+H74+H87+H108+H121+H134+H155+H168+H181+H202+H215+H228+H249+H262+H275+H296+H309+H322</f>
        <v>253345.11002844997</v>
      </c>
      <c r="I335" s="31">
        <f t="shared" si="63"/>
        <v>59</v>
      </c>
      <c r="J335" s="31">
        <f t="shared" si="63"/>
        <v>114.26347700000001</v>
      </c>
      <c r="K335" s="31">
        <f t="shared" si="63"/>
        <v>310.35086999999999</v>
      </c>
      <c r="L335" s="31">
        <f t="shared" si="46"/>
        <v>538.99419758249996</v>
      </c>
      <c r="M335" s="31">
        <f t="shared" si="47"/>
        <v>-42.420369014733815</v>
      </c>
      <c r="N335" s="167">
        <f>D335/D339*100</f>
        <v>1.4205594312608685</v>
      </c>
    </row>
    <row r="336" spans="1:14">
      <c r="A336" s="223"/>
      <c r="B336" s="14" t="s">
        <v>28</v>
      </c>
      <c r="C336" s="31">
        <f t="shared" si="42"/>
        <v>93.019096999999988</v>
      </c>
      <c r="D336" s="31">
        <f t="shared" ref="D336:E336" si="64">D15+D28+D41+D62+D75+D88+D109+D122+D135+D156+D169+D182+D203+D216+D229+D250+D263+D276+D297+D310+D323</f>
        <v>194.61930599999999</v>
      </c>
      <c r="E336" s="31">
        <f t="shared" si="64"/>
        <v>174.91021799999999</v>
      </c>
      <c r="F336" s="154">
        <f>(D336-E336)/E336*100</f>
        <v>11.268116994742988</v>
      </c>
      <c r="G336" s="31">
        <f t="shared" si="44"/>
        <v>58</v>
      </c>
      <c r="H336" s="31">
        <f t="shared" ref="H336:K336" si="65">H15+H28+H41+H62+H75+H88+H109+H122+H135+H156+H169+H182+H203+H216+H229+H250+H263+H276+H297+H310+H323</f>
        <v>55927.189544000001</v>
      </c>
      <c r="I336" s="31">
        <f t="shared" si="65"/>
        <v>0</v>
      </c>
      <c r="J336" s="31">
        <f t="shared" si="65"/>
        <v>0</v>
      </c>
      <c r="K336" s="31">
        <f t="shared" si="65"/>
        <v>71</v>
      </c>
      <c r="L336" s="31">
        <f t="shared" si="46"/>
        <v>0</v>
      </c>
      <c r="M336" s="31">
        <v>0</v>
      </c>
      <c r="N336" s="167">
        <f>D336/D339*100</f>
        <v>0.39760828750940785</v>
      </c>
    </row>
    <row r="337" spans="1:14">
      <c r="A337" s="223"/>
      <c r="B337" s="14" t="s">
        <v>29</v>
      </c>
      <c r="C337" s="31">
        <f t="shared" si="42"/>
        <v>60.150747999999993</v>
      </c>
      <c r="D337" s="31">
        <f>D16+D29+D42+D63+D76+D89+D110+D123+D136+D157+D170+D183+D204+D217+D230+D251+D264+D277+D298+D311+D324</f>
        <v>89.111171999999996</v>
      </c>
      <c r="E337" s="31">
        <f t="shared" ref="E337" si="66">E16+E29+E42+E63+E76+E89+E110+E123+E136+E157+E170+E183+E204+E217+E230+E251+E264+E277+E298+E311+E324</f>
        <v>90.717152999999996</v>
      </c>
      <c r="F337" s="154">
        <f>(D337-E337)/E337*100</f>
        <v>-1.7703167999551308</v>
      </c>
      <c r="G337" s="31">
        <f t="shared" si="44"/>
        <v>15</v>
      </c>
      <c r="H337" s="31">
        <f t="shared" ref="H337:K337" si="67">H16+H29+H42+H63+H76+H89+H110+H123+H136+H157+H170+H183+H204+H217+H230+H251+H264+H277+H298+H311+H324</f>
        <v>40410.539068999999</v>
      </c>
      <c r="I337" s="31">
        <f t="shared" si="67"/>
        <v>1</v>
      </c>
      <c r="J337" s="31">
        <f t="shared" si="67"/>
        <v>8.8004359999999995</v>
      </c>
      <c r="K337" s="31">
        <f t="shared" si="67"/>
        <v>8.8188359999999992</v>
      </c>
      <c r="L337" s="31">
        <f t="shared" si="46"/>
        <v>0</v>
      </c>
      <c r="M337" s="31">
        <v>0</v>
      </c>
      <c r="N337" s="167">
        <f>D337/D339*100</f>
        <v>0.18205460303550922</v>
      </c>
    </row>
    <row r="338" spans="1:14">
      <c r="A338" s="223"/>
      <c r="B338" s="14" t="s">
        <v>30</v>
      </c>
      <c r="C338" s="31">
        <f t="shared" si="42"/>
        <v>113.7859</v>
      </c>
      <c r="D338" s="31">
        <f t="shared" ref="D338:E338" si="68">D17+D30+D43+D64+D77+D90+D111+D124+D137+D158+D171+D184+D205+D218+D231+D252+D265+D278+D299+D312+D325</f>
        <v>289.60183599999999</v>
      </c>
      <c r="E338" s="31">
        <f t="shared" si="68"/>
        <v>231.38232300000001</v>
      </c>
      <c r="F338" s="154">
        <f>(D338-E338)/E338*100</f>
        <v>25.161607959135225</v>
      </c>
      <c r="G338" s="31">
        <f t="shared" si="44"/>
        <v>171</v>
      </c>
      <c r="H338" s="31">
        <f t="shared" ref="H338:K338" si="69">H17+H30+H43+H64+H77+H90+H111+H124+H137+H158+H171+H184+H205+H218+H231+H252+H265+H278+H299+H312+H325</f>
        <v>4822.0214154499999</v>
      </c>
      <c r="I338" s="31">
        <f t="shared" si="69"/>
        <v>39</v>
      </c>
      <c r="J338" s="31">
        <f t="shared" si="69"/>
        <v>82.463041000000004</v>
      </c>
      <c r="K338" s="31">
        <f t="shared" si="69"/>
        <v>229.905764</v>
      </c>
      <c r="L338" s="31">
        <f t="shared" si="46"/>
        <v>1373.3933810000001</v>
      </c>
      <c r="M338" s="31">
        <f t="shared" si="47"/>
        <v>-83.260020968456956</v>
      </c>
      <c r="N338" s="167">
        <f>D338/D339*100</f>
        <v>0.59165810647552297</v>
      </c>
    </row>
    <row r="339" spans="1:14" ht="14.25" thickBot="1">
      <c r="A339" s="224"/>
      <c r="B339" s="35" t="s">
        <v>49</v>
      </c>
      <c r="C339" s="36">
        <f>C327+C329+C330+C331+C332+C333+C334+C335</f>
        <v>18567.062090000007</v>
      </c>
      <c r="D339" s="36">
        <f>D327+D329+D330+D331+D332+D333+D334+D335</f>
        <v>48947.497352000006</v>
      </c>
      <c r="E339" s="36">
        <f t="shared" ref="E339:L339" si="70">E327+E329+E330+E331+E332+E333+E334+E335</f>
        <v>44750.175705999995</v>
      </c>
      <c r="F339" s="199">
        <f>(D339-E339)/E339*100</f>
        <v>9.3794528843319043</v>
      </c>
      <c r="G339" s="36">
        <f>G327+G329+G330+G331+G332+G333+G334+G335</f>
        <v>536937</v>
      </c>
      <c r="H339" s="36">
        <f t="shared" si="70"/>
        <v>108951637.05315244</v>
      </c>
      <c r="I339" s="36">
        <f t="shared" si="70"/>
        <v>210788</v>
      </c>
      <c r="J339" s="36">
        <f t="shared" si="70"/>
        <v>13007.148381000003</v>
      </c>
      <c r="K339" s="36">
        <f t="shared" si="70"/>
        <v>24867.522661849998</v>
      </c>
      <c r="L339" s="36">
        <f t="shared" si="70"/>
        <v>23998.696517582492</v>
      </c>
      <c r="M339" s="36">
        <f t="shared" si="47"/>
        <v>3.6203055596414027</v>
      </c>
      <c r="N339" s="200"/>
    </row>
    <row r="340" spans="1:14">
      <c r="A340" s="43" t="s">
        <v>50</v>
      </c>
      <c r="B340" s="43"/>
      <c r="C340" s="43"/>
      <c r="D340" s="43"/>
      <c r="E340" s="43"/>
      <c r="F340" s="162"/>
      <c r="G340" s="43"/>
      <c r="H340" s="43"/>
      <c r="I340" s="43"/>
    </row>
    <row r="341" spans="1:14">
      <c r="A341" s="43" t="s">
        <v>51</v>
      </c>
      <c r="B341" s="43"/>
      <c r="C341" s="43"/>
      <c r="D341" s="43"/>
      <c r="E341" s="43"/>
      <c r="F341" s="162"/>
      <c r="G341" s="43"/>
      <c r="H341" s="43"/>
      <c r="I341" s="43"/>
    </row>
    <row r="346" spans="1:14">
      <c r="D346" s="158"/>
      <c r="E346" s="158"/>
    </row>
  </sheetData>
  <mergeCells count="106"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G11" sqref="G11:H12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2" t="s">
        <v>119</v>
      </c>
      <c r="B2" s="232"/>
      <c r="C2" s="232"/>
      <c r="D2" s="232"/>
      <c r="E2" s="232"/>
      <c r="F2" s="232"/>
      <c r="G2" s="232"/>
      <c r="H2" s="232"/>
    </row>
    <row r="3" spans="1:8" ht="14.25" thickBot="1">
      <c r="B3" s="45"/>
      <c r="C3" s="233" t="s">
        <v>133</v>
      </c>
      <c r="D3" s="233"/>
      <c r="E3" s="233"/>
      <c r="F3" s="233"/>
      <c r="G3" s="233" t="s">
        <v>52</v>
      </c>
      <c r="H3" s="233"/>
    </row>
    <row r="4" spans="1:8">
      <c r="A4" s="239" t="s">
        <v>53</v>
      </c>
      <c r="B4" s="46" t="s">
        <v>54</v>
      </c>
      <c r="C4" s="234" t="s">
        <v>4</v>
      </c>
      <c r="D4" s="235"/>
      <c r="E4" s="235"/>
      <c r="F4" s="236"/>
      <c r="G4" s="237" t="s">
        <v>5</v>
      </c>
      <c r="H4" s="238"/>
    </row>
    <row r="5" spans="1:8">
      <c r="A5" s="231"/>
      <c r="B5" s="47" t="s">
        <v>55</v>
      </c>
      <c r="C5" s="240" t="s">
        <v>9</v>
      </c>
      <c r="D5" s="240" t="s">
        <v>10</v>
      </c>
      <c r="E5" s="240" t="s">
        <v>11</v>
      </c>
      <c r="F5" s="171" t="s">
        <v>12</v>
      </c>
      <c r="G5" s="240" t="s">
        <v>13</v>
      </c>
      <c r="H5" s="242" t="s">
        <v>14</v>
      </c>
    </row>
    <row r="6" spans="1:8">
      <c r="A6" s="231"/>
      <c r="B6" s="173" t="s">
        <v>16</v>
      </c>
      <c r="C6" s="241"/>
      <c r="D6" s="241"/>
      <c r="E6" s="241"/>
      <c r="F6" s="172" t="s">
        <v>17</v>
      </c>
      <c r="G6" s="241"/>
      <c r="H6" s="243"/>
    </row>
    <row r="7" spans="1:8">
      <c r="A7" s="231" t="s">
        <v>56</v>
      </c>
      <c r="B7" s="48" t="s">
        <v>19</v>
      </c>
      <c r="C7" s="71">
        <v>11.950528</v>
      </c>
      <c r="D7" s="71">
        <v>40.272841</v>
      </c>
      <c r="E7" s="71">
        <v>29.908940999999999</v>
      </c>
      <c r="F7" s="12">
        <f t="shared" ref="F7:F27" si="0">(D7-E7)/E7*100</f>
        <v>34.651511064868536</v>
      </c>
      <c r="G7" s="72">
        <v>532</v>
      </c>
      <c r="H7" s="108">
        <v>47931.43</v>
      </c>
    </row>
    <row r="8" spans="1:8" ht="14.25" thickBot="1">
      <c r="A8" s="230"/>
      <c r="B8" s="50" t="s">
        <v>20</v>
      </c>
      <c r="C8" s="71">
        <v>6.2797369999999999</v>
      </c>
      <c r="D8" s="72">
        <v>19.274801</v>
      </c>
      <c r="E8" s="72">
        <v>14.192937000000001</v>
      </c>
      <c r="F8" s="12">
        <f t="shared" si="0"/>
        <v>35.805584143718804</v>
      </c>
      <c r="G8" s="72">
        <v>345</v>
      </c>
      <c r="H8" s="108">
        <v>6900</v>
      </c>
    </row>
    <row r="9" spans="1:8" ht="14.25" thickTop="1">
      <c r="A9" s="229" t="s">
        <v>57</v>
      </c>
      <c r="B9" s="53" t="s">
        <v>19</v>
      </c>
      <c r="C9" s="19">
        <v>12.77</v>
      </c>
      <c r="D9" s="19">
        <v>39.56</v>
      </c>
      <c r="E9" s="19">
        <v>22.87</v>
      </c>
      <c r="F9" s="12">
        <f t="shared" si="0"/>
        <v>72.977700043725406</v>
      </c>
      <c r="G9" s="20">
        <v>401</v>
      </c>
      <c r="H9" s="54">
        <v>57429.91</v>
      </c>
    </row>
    <row r="10" spans="1:8" ht="14.25" thickBot="1">
      <c r="A10" s="230"/>
      <c r="B10" s="50" t="s">
        <v>20</v>
      </c>
      <c r="C10" s="20">
        <v>5.58</v>
      </c>
      <c r="D10" s="20">
        <v>15.03</v>
      </c>
      <c r="E10" s="20">
        <v>9.99</v>
      </c>
      <c r="F10" s="12">
        <f t="shared" si="0"/>
        <v>50.450450450450447</v>
      </c>
      <c r="G10" s="20">
        <v>197</v>
      </c>
      <c r="H10" s="54">
        <v>3840</v>
      </c>
    </row>
    <row r="11" spans="1:8" ht="14.25" thickTop="1">
      <c r="A11" s="229" t="s">
        <v>58</v>
      </c>
      <c r="B11" s="173" t="s">
        <v>19</v>
      </c>
      <c r="C11" s="101">
        <v>20.332194339622703</v>
      </c>
      <c r="D11" s="101">
        <v>57.86294150943376</v>
      </c>
      <c r="E11" s="100">
        <v>16.303923000000001</v>
      </c>
      <c r="F11" s="12">
        <f t="shared" si="0"/>
        <v>254.90195524987303</v>
      </c>
      <c r="G11" s="71">
        <v>771</v>
      </c>
      <c r="H11" s="102">
        <v>31517.095219999999</v>
      </c>
    </row>
    <row r="12" spans="1:8" ht="14.25" thickBot="1">
      <c r="A12" s="230"/>
      <c r="B12" s="50" t="s">
        <v>20</v>
      </c>
      <c r="C12" s="101">
        <v>19.807547169811382</v>
      </c>
      <c r="D12" s="101">
        <v>53.245390566037536</v>
      </c>
      <c r="E12" s="100">
        <v>13.092471</v>
      </c>
      <c r="F12" s="12">
        <f t="shared" si="0"/>
        <v>306.68709952489138</v>
      </c>
      <c r="G12" s="103">
        <v>726</v>
      </c>
      <c r="H12" s="104">
        <v>14520</v>
      </c>
    </row>
    <row r="13" spans="1:8" ht="14.25" thickTop="1">
      <c r="A13" s="226" t="s">
        <v>59</v>
      </c>
      <c r="B13" s="56" t="s">
        <v>19</v>
      </c>
      <c r="C13" s="32">
        <v>9</v>
      </c>
      <c r="D13" s="32">
        <v>20.104061000000002</v>
      </c>
      <c r="E13" s="32">
        <v>33.76</v>
      </c>
      <c r="F13" s="12">
        <f t="shared" si="0"/>
        <v>-40.450056279620846</v>
      </c>
      <c r="G13" s="32">
        <v>159</v>
      </c>
      <c r="H13" s="55">
        <v>22031.988659999999</v>
      </c>
    </row>
    <row r="14" spans="1:8" ht="14.25" thickBot="1">
      <c r="A14" s="228"/>
      <c r="B14" s="50" t="s">
        <v>20</v>
      </c>
      <c r="C14" s="16">
        <v>2.1</v>
      </c>
      <c r="D14" s="16">
        <v>4.549741</v>
      </c>
      <c r="E14" s="16">
        <v>9.7799999999999994</v>
      </c>
      <c r="F14" s="12">
        <f t="shared" si="0"/>
        <v>-53.479130879345604</v>
      </c>
      <c r="G14" s="16">
        <v>62</v>
      </c>
      <c r="H14" s="52">
        <v>1240</v>
      </c>
    </row>
    <row r="15" spans="1:8" ht="14.25" thickTop="1">
      <c r="A15" s="229" t="s">
        <v>60</v>
      </c>
      <c r="B15" s="173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30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26" t="s">
        <v>61</v>
      </c>
      <c r="B17" s="173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26"/>
      <c r="B18" s="50" t="s">
        <v>20</v>
      </c>
      <c r="C18" s="16">
        <v>0</v>
      </c>
      <c r="D18" s="16"/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27" t="s">
        <v>62</v>
      </c>
      <c r="B19" s="56" t="s">
        <v>19</v>
      </c>
      <c r="C19" s="32">
        <v>23.787500000000001</v>
      </c>
      <c r="D19" s="32">
        <v>74.920599999999993</v>
      </c>
      <c r="E19" s="32">
        <v>61.564700000000002</v>
      </c>
      <c r="F19" s="12">
        <f t="shared" si="0"/>
        <v>21.694087683363993</v>
      </c>
      <c r="G19" s="31">
        <v>730</v>
      </c>
      <c r="H19" s="55">
        <v>111477.6254</v>
      </c>
    </row>
    <row r="20" spans="1:8" ht="14.25" thickBot="1">
      <c r="A20" s="228"/>
      <c r="B20" s="50" t="s">
        <v>20</v>
      </c>
      <c r="C20" s="51">
        <v>8.6235999999999997</v>
      </c>
      <c r="D20" s="51">
        <v>27.081800000000001</v>
      </c>
      <c r="E20" s="51">
        <v>12.4246</v>
      </c>
      <c r="F20" s="12">
        <f t="shared" si="0"/>
        <v>117.96919015501506</v>
      </c>
      <c r="G20" s="16">
        <v>347</v>
      </c>
      <c r="H20" s="176">
        <v>6940</v>
      </c>
    </row>
    <row r="21" spans="1:8" ht="14.25" thickTop="1">
      <c r="A21" s="229" t="s">
        <v>63</v>
      </c>
      <c r="B21" s="173" t="s">
        <v>19</v>
      </c>
      <c r="C21" s="71">
        <v>0</v>
      </c>
      <c r="D21" s="106">
        <v>0</v>
      </c>
      <c r="E21" s="106">
        <v>0</v>
      </c>
      <c r="F21" s="12" t="e">
        <f t="shared" si="0"/>
        <v>#DIV/0!</v>
      </c>
      <c r="G21" s="72">
        <v>0</v>
      </c>
      <c r="H21" s="108">
        <v>0</v>
      </c>
    </row>
    <row r="22" spans="1:8" ht="14.25" thickBot="1">
      <c r="A22" s="230"/>
      <c r="B22" s="50" t="s">
        <v>20</v>
      </c>
      <c r="C22" s="72">
        <v>0</v>
      </c>
      <c r="D22" s="107">
        <v>0</v>
      </c>
      <c r="E22" s="107">
        <v>0</v>
      </c>
      <c r="F22" s="12" t="e">
        <f t="shared" si="0"/>
        <v>#DIV/0!</v>
      </c>
      <c r="G22" s="72">
        <v>0</v>
      </c>
      <c r="H22" s="108">
        <v>0</v>
      </c>
    </row>
    <row r="23" spans="1:8" ht="14.25" thickTop="1">
      <c r="A23" s="226" t="s">
        <v>64</v>
      </c>
      <c r="B23" s="173" t="s">
        <v>19</v>
      </c>
      <c r="C23" s="32">
        <v>0</v>
      </c>
      <c r="D23" s="32">
        <v>0</v>
      </c>
      <c r="E23" s="32">
        <v>0</v>
      </c>
      <c r="F23" s="12" t="e">
        <f t="shared" si="0"/>
        <v>#DIV/0!</v>
      </c>
      <c r="G23" s="32">
        <v>0</v>
      </c>
      <c r="H23" s="55">
        <v>0</v>
      </c>
    </row>
    <row r="24" spans="1:8" ht="14.25" thickBot="1">
      <c r="A24" s="228"/>
      <c r="B24" s="50" t="s">
        <v>20</v>
      </c>
      <c r="C24" s="51">
        <v>0</v>
      </c>
      <c r="D24" s="51">
        <v>0</v>
      </c>
      <c r="E24" s="51">
        <v>0</v>
      </c>
      <c r="F24" s="12" t="e">
        <f t="shared" si="0"/>
        <v>#DIV/0!</v>
      </c>
      <c r="G24" s="51">
        <v>0</v>
      </c>
      <c r="H24" s="52">
        <v>0</v>
      </c>
    </row>
    <row r="25" spans="1:8" ht="14.25" thickTop="1">
      <c r="A25" s="229" t="s">
        <v>49</v>
      </c>
      <c r="B25" s="56" t="s">
        <v>19</v>
      </c>
      <c r="C25" s="32">
        <f t="shared" ref="C25:E26" si="1">+C7+C9+C11+C13+C15+C17+C19+C21+C23</f>
        <v>77.840222339622699</v>
      </c>
      <c r="D25" s="32">
        <f t="shared" si="1"/>
        <v>232.72044350943378</v>
      </c>
      <c r="E25" s="32">
        <f t="shared" si="1"/>
        <v>164.40756399999998</v>
      </c>
      <c r="F25" s="26">
        <f t="shared" si="0"/>
        <v>41.550934669547082</v>
      </c>
      <c r="G25" s="32">
        <f>+G7+G9+G11+G13+G15+G17+G19+G21+G23</f>
        <v>2593</v>
      </c>
      <c r="H25" s="32">
        <f>+H7+H9+H11+H13+H15+H17+H19+H21+H23</f>
        <v>270388.04927999998</v>
      </c>
    </row>
    <row r="26" spans="1:8">
      <c r="A26" s="231"/>
      <c r="B26" s="48" t="s">
        <v>20</v>
      </c>
      <c r="C26" s="32">
        <f t="shared" si="1"/>
        <v>42.390884169811386</v>
      </c>
      <c r="D26" s="32">
        <f t="shared" si="1"/>
        <v>119.18173256603754</v>
      </c>
      <c r="E26" s="32">
        <f t="shared" si="1"/>
        <v>59.480007999999998</v>
      </c>
      <c r="F26" s="12">
        <f t="shared" si="0"/>
        <v>100.37275813082867</v>
      </c>
      <c r="G26" s="32">
        <f>+G8+G10+G12+G14+G16+G18+G20+G22+G24</f>
        <v>1677</v>
      </c>
      <c r="H26" s="32">
        <f>+H8+H10+H12+H14+H16+H18+H20+H22+H24</f>
        <v>33440</v>
      </c>
    </row>
    <row r="27" spans="1:8" ht="14.25" thickBot="1">
      <c r="A27" s="230"/>
      <c r="B27" s="50" t="s">
        <v>48</v>
      </c>
      <c r="C27" s="16">
        <f>+C25</f>
        <v>77.840222339622699</v>
      </c>
      <c r="D27" s="16">
        <f>+D25</f>
        <v>232.72044350943378</v>
      </c>
      <c r="E27" s="16">
        <f>+E25</f>
        <v>164.40756399999998</v>
      </c>
      <c r="F27" s="17">
        <f t="shared" si="0"/>
        <v>41.550934669547082</v>
      </c>
      <c r="G27" s="16">
        <f>+G25</f>
        <v>2593</v>
      </c>
      <c r="H27" s="16">
        <f>+H25</f>
        <v>270388.04927999998</v>
      </c>
    </row>
    <row r="28" spans="1:8" ht="14.25" thickTop="1"/>
    <row r="29" spans="1:8">
      <c r="A29" s="8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65" activePane="bottomRight" state="frozen"/>
      <selection pane="topRight"/>
      <selection pane="bottomLeft"/>
      <selection pane="bottomRight" activeCell="B592" sqref="B592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6" t="s">
        <v>134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4.25" thickBot="1">
      <c r="A3" s="267" t="s">
        <v>130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 ht="13.5" customHeight="1">
      <c r="A4" s="212" t="s">
        <v>95</v>
      </c>
      <c r="B4" s="9" t="s">
        <v>3</v>
      </c>
      <c r="C4" s="270" t="s">
        <v>4</v>
      </c>
      <c r="D4" s="260"/>
      <c r="E4" s="260"/>
      <c r="F4" s="261"/>
      <c r="G4" s="218" t="s">
        <v>5</v>
      </c>
      <c r="H4" s="261"/>
      <c r="I4" s="218" t="s">
        <v>6</v>
      </c>
      <c r="J4" s="262"/>
      <c r="K4" s="262"/>
      <c r="L4" s="262"/>
      <c r="M4" s="262"/>
      <c r="N4" s="246" t="s">
        <v>7</v>
      </c>
    </row>
    <row r="5" spans="1:14">
      <c r="A5" s="210"/>
      <c r="B5" s="10" t="s">
        <v>8</v>
      </c>
      <c r="C5" s="253" t="s">
        <v>9</v>
      </c>
      <c r="D5" s="253" t="s">
        <v>10</v>
      </c>
      <c r="E5" s="253" t="s">
        <v>11</v>
      </c>
      <c r="F5" s="206" t="s">
        <v>12</v>
      </c>
      <c r="G5" s="253" t="s">
        <v>13</v>
      </c>
      <c r="H5" s="253" t="s">
        <v>14</v>
      </c>
      <c r="I5" s="205" t="s">
        <v>13</v>
      </c>
      <c r="J5" s="263" t="s">
        <v>15</v>
      </c>
      <c r="K5" s="264"/>
      <c r="L5" s="265"/>
      <c r="M5" s="206" t="s">
        <v>12</v>
      </c>
      <c r="N5" s="247"/>
    </row>
    <row r="6" spans="1:14">
      <c r="A6" s="213"/>
      <c r="B6" s="10" t="s">
        <v>16</v>
      </c>
      <c r="C6" s="254"/>
      <c r="D6" s="254"/>
      <c r="E6" s="254"/>
      <c r="F6" s="207" t="s">
        <v>17</v>
      </c>
      <c r="G6" s="266"/>
      <c r="H6" s="266"/>
      <c r="I6" s="24" t="s">
        <v>18</v>
      </c>
      <c r="J6" s="206" t="s">
        <v>9</v>
      </c>
      <c r="K6" s="25" t="s">
        <v>10</v>
      </c>
      <c r="L6" s="97" t="s">
        <v>11</v>
      </c>
      <c r="M6" s="207" t="s">
        <v>17</v>
      </c>
      <c r="N6" s="177" t="s">
        <v>17</v>
      </c>
    </row>
    <row r="7" spans="1:14">
      <c r="A7" s="288" t="s">
        <v>2</v>
      </c>
      <c r="B7" s="205" t="s">
        <v>19</v>
      </c>
      <c r="C7" s="71">
        <v>1227.7547589999999</v>
      </c>
      <c r="D7" s="71">
        <v>2906.0423580000001</v>
      </c>
      <c r="E7" s="71">
        <v>2955.8682840000001</v>
      </c>
      <c r="F7" s="31">
        <f>(D7-E7)/E7*100</f>
        <v>-1.6856612410541354</v>
      </c>
      <c r="G7" s="75">
        <v>21731</v>
      </c>
      <c r="H7" s="75">
        <v>2631453.11</v>
      </c>
      <c r="I7" s="75">
        <v>2494</v>
      </c>
      <c r="J7" s="72">
        <v>599.83529499999895</v>
      </c>
      <c r="K7" s="72">
        <v>2366.8617199999999</v>
      </c>
      <c r="L7" s="72">
        <v>2141.4166519999999</v>
      </c>
      <c r="M7" s="32">
        <f t="shared" ref="M7:M14" si="0">(K7-L7)/L7*100</f>
        <v>10.527846964739117</v>
      </c>
      <c r="N7" s="109">
        <f>D7/D202*100</f>
        <v>40.199825472940461</v>
      </c>
    </row>
    <row r="8" spans="1:14">
      <c r="A8" s="289"/>
      <c r="B8" s="205" t="s">
        <v>20</v>
      </c>
      <c r="C8" s="71">
        <v>386.06474200000002</v>
      </c>
      <c r="D8" s="71">
        <v>969.07764899999995</v>
      </c>
      <c r="E8" s="71">
        <v>898.56694600000003</v>
      </c>
      <c r="F8" s="31">
        <f>(D8-E8)/E8*100</f>
        <v>7.8470172215749328</v>
      </c>
      <c r="G8" s="75">
        <v>11973</v>
      </c>
      <c r="H8" s="75">
        <v>239460</v>
      </c>
      <c r="I8" s="75">
        <v>1524</v>
      </c>
      <c r="J8" s="72">
        <v>281.120293</v>
      </c>
      <c r="K8" s="72">
        <v>918.29377499999998</v>
      </c>
      <c r="L8" s="72">
        <v>818.815068</v>
      </c>
      <c r="M8" s="31">
        <f t="shared" si="0"/>
        <v>12.149105565800358</v>
      </c>
      <c r="N8" s="109">
        <f>D8/D203*100</f>
        <v>41.047595556898827</v>
      </c>
    </row>
    <row r="9" spans="1:14">
      <c r="A9" s="289"/>
      <c r="B9" s="205" t="s">
        <v>21</v>
      </c>
      <c r="C9" s="71">
        <v>121.273402</v>
      </c>
      <c r="D9" s="71">
        <v>363.00335899999999</v>
      </c>
      <c r="E9" s="71">
        <v>370.87352900000002</v>
      </c>
      <c r="F9" s="31">
        <f>(D9-E9)/E9*100</f>
        <v>-2.1220630173365729</v>
      </c>
      <c r="G9" s="75">
        <v>152</v>
      </c>
      <c r="H9" s="75">
        <v>364970.7</v>
      </c>
      <c r="I9" s="75">
        <v>29</v>
      </c>
      <c r="J9" s="72">
        <v>7.2950070000000098</v>
      </c>
      <c r="K9" s="72">
        <v>35.678801999999997</v>
      </c>
      <c r="L9" s="72">
        <v>75.956366000000003</v>
      </c>
      <c r="M9" s="31">
        <f t="shared" si="0"/>
        <v>-53.027239349497059</v>
      </c>
      <c r="N9" s="109">
        <f>D9/D204*100</f>
        <v>81.581443261981946</v>
      </c>
    </row>
    <row r="10" spans="1:14">
      <c r="A10" s="289"/>
      <c r="B10" s="205" t="s">
        <v>22</v>
      </c>
      <c r="C10" s="71">
        <v>62.780318000000001</v>
      </c>
      <c r="D10" s="71">
        <v>241.083809</v>
      </c>
      <c r="E10" s="71">
        <v>268.79564299999998</v>
      </c>
      <c r="F10" s="31">
        <f>(D10-E10)/E10*100</f>
        <v>-10.309629163148298</v>
      </c>
      <c r="G10" s="75">
        <v>11456</v>
      </c>
      <c r="H10" s="75">
        <v>91549.23</v>
      </c>
      <c r="I10" s="75">
        <v>133</v>
      </c>
      <c r="J10" s="72">
        <v>3.4868999999999999</v>
      </c>
      <c r="K10" s="72">
        <v>12.914580000000001</v>
      </c>
      <c r="L10" s="72">
        <v>24.702999999999999</v>
      </c>
      <c r="M10" s="31">
        <f t="shared" si="0"/>
        <v>-47.720600736752615</v>
      </c>
      <c r="N10" s="109">
        <f>D10/D205*100</f>
        <v>77.209518691798323</v>
      </c>
    </row>
    <row r="11" spans="1:14">
      <c r="A11" s="289"/>
      <c r="B11" s="205" t="s">
        <v>23</v>
      </c>
      <c r="C11" s="71">
        <v>5.0068970000000004</v>
      </c>
      <c r="D11" s="71">
        <v>9.8897370000000002</v>
      </c>
      <c r="E11" s="71">
        <v>18.670808000000001</v>
      </c>
      <c r="F11" s="31">
        <f>(D11-E11)/E11*100</f>
        <v>-47.031017618519776</v>
      </c>
      <c r="G11" s="75">
        <v>118</v>
      </c>
      <c r="H11" s="75">
        <v>944.63</v>
      </c>
      <c r="I11" s="75">
        <v>1</v>
      </c>
      <c r="J11" s="72">
        <v>0</v>
      </c>
      <c r="K11" s="72">
        <v>7.3669979999999997</v>
      </c>
      <c r="L11" s="72">
        <v>9.7179149999999996</v>
      </c>
      <c r="M11" s="31">
        <f t="shared" si="0"/>
        <v>-24.191578131728875</v>
      </c>
      <c r="N11" s="109">
        <f>D11/D206*100</f>
        <v>32.179576443038584</v>
      </c>
    </row>
    <row r="12" spans="1:14">
      <c r="A12" s="289"/>
      <c r="B12" s="205" t="s">
        <v>24</v>
      </c>
      <c r="C12" s="71">
        <v>696.46508600000004</v>
      </c>
      <c r="D12" s="71">
        <v>1037.0698769999999</v>
      </c>
      <c r="E12" s="71">
        <v>747.19167800000002</v>
      </c>
      <c r="F12" s="31">
        <f>(D12-E12)/E12*100</f>
        <v>38.795694268961043</v>
      </c>
      <c r="G12" s="75">
        <v>1074</v>
      </c>
      <c r="H12" s="75">
        <v>537692.22</v>
      </c>
      <c r="I12" s="75">
        <v>162</v>
      </c>
      <c r="J12" s="72">
        <v>29.621352000000002</v>
      </c>
      <c r="K12" s="72">
        <v>197.03715700000001</v>
      </c>
      <c r="L12" s="72">
        <v>55.876514999999998</v>
      </c>
      <c r="M12" s="31">
        <f t="shared" si="0"/>
        <v>252.62964592548406</v>
      </c>
      <c r="N12" s="109">
        <f>D12/D207*100</f>
        <v>73.787867848514978</v>
      </c>
    </row>
    <row r="13" spans="1:14">
      <c r="A13" s="289"/>
      <c r="B13" s="205" t="s">
        <v>25</v>
      </c>
      <c r="C13" s="71">
        <v>808.58773599999995</v>
      </c>
      <c r="D13" s="71">
        <v>1578.5642640000001</v>
      </c>
      <c r="E13" s="71">
        <v>1503.0376000000001</v>
      </c>
      <c r="F13" s="31">
        <f>(D13-E13)/E13*100</f>
        <v>5.0249351047505382</v>
      </c>
      <c r="G13" s="75">
        <v>46</v>
      </c>
      <c r="H13" s="75">
        <v>14382.13</v>
      </c>
      <c r="I13" s="75">
        <v>162</v>
      </c>
      <c r="J13" s="72">
        <v>780.81412999999998</v>
      </c>
      <c r="K13" s="72">
        <v>813.22722999999996</v>
      </c>
      <c r="L13" s="72">
        <v>1357.2892139999999</v>
      </c>
      <c r="M13" s="31">
        <f t="shared" si="0"/>
        <v>-40.084454984845991</v>
      </c>
      <c r="N13" s="109">
        <f>D13/D208*100</f>
        <v>86.428589571618147</v>
      </c>
    </row>
    <row r="14" spans="1:14">
      <c r="A14" s="289"/>
      <c r="B14" s="205" t="s">
        <v>26</v>
      </c>
      <c r="C14" s="71">
        <v>141.97527700000001</v>
      </c>
      <c r="D14" s="71">
        <v>396.44302099999999</v>
      </c>
      <c r="E14" s="71">
        <v>332.366355</v>
      </c>
      <c r="F14" s="31">
        <f>(D14-E14)/E14*100</f>
        <v>19.278926713264944</v>
      </c>
      <c r="G14" s="75">
        <v>25698</v>
      </c>
      <c r="H14" s="75">
        <v>3423547.93</v>
      </c>
      <c r="I14" s="75">
        <v>843</v>
      </c>
      <c r="J14" s="72">
        <v>58.393290999999998</v>
      </c>
      <c r="K14" s="72">
        <v>159.895612</v>
      </c>
      <c r="L14" s="72">
        <v>119.504194</v>
      </c>
      <c r="M14" s="31">
        <f t="shared" si="0"/>
        <v>33.799163567430952</v>
      </c>
      <c r="N14" s="109">
        <f>D14/D209*100</f>
        <v>46.483255733617071</v>
      </c>
    </row>
    <row r="15" spans="1:14">
      <c r="A15" s="289"/>
      <c r="B15" s="205" t="s">
        <v>27</v>
      </c>
      <c r="C15" s="71">
        <v>23.897462000000001</v>
      </c>
      <c r="D15" s="71">
        <v>113.1</v>
      </c>
      <c r="E15" s="71">
        <v>100.04</v>
      </c>
      <c r="F15" s="31">
        <f>(D15-E15)/E15*100</f>
        <v>13.054778088764483</v>
      </c>
      <c r="G15" s="75">
        <v>31</v>
      </c>
      <c r="H15" s="75">
        <v>28822.6</v>
      </c>
      <c r="I15" s="75">
        <v>0</v>
      </c>
      <c r="J15" s="72">
        <v>0</v>
      </c>
      <c r="K15" s="87">
        <v>71</v>
      </c>
      <c r="L15" s="72"/>
      <c r="M15" s="31"/>
      <c r="N15" s="109">
        <f>D15/D210*100</f>
        <v>80.392388781288346</v>
      </c>
    </row>
    <row r="16" spans="1:14">
      <c r="A16" s="289"/>
      <c r="B16" s="14" t="s">
        <v>28</v>
      </c>
      <c r="C16" s="71">
        <v>23.235849999999999</v>
      </c>
      <c r="D16" s="71">
        <v>114.36044699999999</v>
      </c>
      <c r="E16" s="71">
        <v>98.428414000000004</v>
      </c>
      <c r="F16" s="31">
        <f>(D16-E16)/E16*100</f>
        <v>16.186416454907004</v>
      </c>
      <c r="G16" s="75">
        <v>30</v>
      </c>
      <c r="H16" s="75">
        <v>28804.18</v>
      </c>
      <c r="I16" s="75">
        <v>0</v>
      </c>
      <c r="J16" s="72">
        <v>0</v>
      </c>
      <c r="K16" s="72">
        <v>71</v>
      </c>
      <c r="L16" s="72"/>
      <c r="M16" s="31"/>
      <c r="N16" s="109">
        <f>D16/D211*100</f>
        <v>100</v>
      </c>
    </row>
    <row r="17" spans="1:14">
      <c r="A17" s="289"/>
      <c r="B17" s="14" t="s">
        <v>29</v>
      </c>
      <c r="C17" s="71">
        <v>0</v>
      </c>
      <c r="D17" s="71"/>
      <c r="E17" s="71"/>
      <c r="F17" s="31" t="e">
        <f>(D17-E17)/E17*100</f>
        <v>#DIV/0!</v>
      </c>
      <c r="G17" s="75"/>
      <c r="H17" s="75"/>
      <c r="I17" s="75"/>
      <c r="J17" s="72">
        <v>0</v>
      </c>
      <c r="K17" s="72"/>
      <c r="L17" s="72"/>
      <c r="M17" s="31"/>
      <c r="N17" s="109">
        <f>D17/D212*100</f>
        <v>0</v>
      </c>
    </row>
    <row r="18" spans="1:14">
      <c r="A18" s="289"/>
      <c r="B18" s="14" t="s">
        <v>30</v>
      </c>
      <c r="C18" s="71">
        <v>0</v>
      </c>
      <c r="D18" s="71">
        <v>-1.922059</v>
      </c>
      <c r="E18" s="71">
        <v>1.612109</v>
      </c>
      <c r="F18" s="31">
        <f>(D18-E18)/E18*100</f>
        <v>-219.22636744785868</v>
      </c>
      <c r="G18" s="75">
        <v>0</v>
      </c>
      <c r="H18" s="75">
        <v>-81.59</v>
      </c>
      <c r="I18" s="75">
        <v>0</v>
      </c>
      <c r="J18" s="72">
        <v>0</v>
      </c>
      <c r="K18" s="72"/>
      <c r="L18" s="72"/>
      <c r="M18" s="31"/>
      <c r="N18" s="109">
        <f>D18/D213*100</f>
        <v>-25.260216931553479</v>
      </c>
    </row>
    <row r="19" spans="1:14" ht="14.25" thickBot="1">
      <c r="A19" s="290"/>
      <c r="B19" s="15" t="s">
        <v>126</v>
      </c>
      <c r="C19" s="16">
        <f t="shared" ref="C19:L19" si="1">C7+C9+C10+C11+C12+C13+C14+C15</f>
        <v>3087.740937</v>
      </c>
      <c r="D19" s="16">
        <f t="shared" si="1"/>
        <v>6645.196425000001</v>
      </c>
      <c r="E19" s="16">
        <f t="shared" si="1"/>
        <v>6296.8438969999997</v>
      </c>
      <c r="F19" s="16">
        <f>(D19-E19)/E19*100</f>
        <v>5.5321766538625257</v>
      </c>
      <c r="G19" s="16">
        <f t="shared" si="1"/>
        <v>60306</v>
      </c>
      <c r="H19" s="16">
        <f t="shared" si="1"/>
        <v>7093362.5499999989</v>
      </c>
      <c r="I19" s="16">
        <f t="shared" si="1"/>
        <v>3824</v>
      </c>
      <c r="J19" s="16">
        <f t="shared" si="1"/>
        <v>1479.445974999999</v>
      </c>
      <c r="K19" s="16">
        <f t="shared" si="1"/>
        <v>3663.9820989999998</v>
      </c>
      <c r="L19" s="16">
        <f t="shared" si="1"/>
        <v>3784.4638559999999</v>
      </c>
      <c r="M19" s="16">
        <f t="shared" ref="M19:M22" si="2">(K19-L19)/L19*100</f>
        <v>-3.1835885236156956</v>
      </c>
      <c r="N19" s="110">
        <f>D19/D214*100</f>
        <v>54.280177244896279</v>
      </c>
    </row>
    <row r="20" spans="1:14" ht="15" thickTop="1" thickBot="1">
      <c r="A20" s="249" t="s">
        <v>31</v>
      </c>
      <c r="B20" s="18" t="s">
        <v>19</v>
      </c>
      <c r="C20" s="19">
        <v>339.11075099999999</v>
      </c>
      <c r="D20" s="19">
        <v>739.98377700000003</v>
      </c>
      <c r="E20" s="19">
        <v>793.64889000000005</v>
      </c>
      <c r="F20" s="111">
        <f>(D20-E20)/E20*100</f>
        <v>-6.7618204569025497</v>
      </c>
      <c r="G20" s="20">
        <v>3831</v>
      </c>
      <c r="H20" s="20">
        <v>512086.53419999999</v>
      </c>
      <c r="I20" s="20">
        <v>593</v>
      </c>
      <c r="J20" s="19">
        <v>151.09639999999999</v>
      </c>
      <c r="K20" s="20">
        <v>587.28014499999995</v>
      </c>
      <c r="L20" s="20">
        <v>611.94861800000001</v>
      </c>
      <c r="M20" s="111">
        <f t="shared" si="2"/>
        <v>-4.0311346858863342</v>
      </c>
      <c r="N20" s="112">
        <f>D20/D202*100</f>
        <v>10.236333481622049</v>
      </c>
    </row>
    <row r="21" spans="1:14" ht="14.25" thickBot="1">
      <c r="A21" s="251"/>
      <c r="B21" s="205" t="s">
        <v>20</v>
      </c>
      <c r="C21" s="20">
        <v>87.878867999999997</v>
      </c>
      <c r="D21" s="20">
        <v>204.58301800000001</v>
      </c>
      <c r="E21" s="20">
        <v>215.496005</v>
      </c>
      <c r="F21" s="31">
        <f>(D21-E21)/E21*100</f>
        <v>-5.064124970669404</v>
      </c>
      <c r="G21" s="20">
        <v>1926</v>
      </c>
      <c r="H21" s="20">
        <v>38360</v>
      </c>
      <c r="I21" s="20">
        <v>281</v>
      </c>
      <c r="J21" s="20">
        <v>66.742796999999996</v>
      </c>
      <c r="K21" s="20">
        <v>185.55587</v>
      </c>
      <c r="L21" s="20">
        <v>199.051287</v>
      </c>
      <c r="M21" s="31">
        <f t="shared" si="2"/>
        <v>-6.77986925048116</v>
      </c>
      <c r="N21" s="109">
        <f>D21/D203*100</f>
        <v>8.6656017599202251</v>
      </c>
    </row>
    <row r="22" spans="1:14" ht="14.25" thickBot="1">
      <c r="A22" s="251"/>
      <c r="B22" s="205" t="s">
        <v>21</v>
      </c>
      <c r="C22" s="20"/>
      <c r="D22" s="20">
        <v>0.22983300000000001</v>
      </c>
      <c r="E22" s="20">
        <v>0.81728500000000004</v>
      </c>
      <c r="F22" s="31">
        <f>(D22-E22)/E22*100</f>
        <v>-71.878475684736671</v>
      </c>
      <c r="G22" s="20">
        <v>5</v>
      </c>
      <c r="H22" s="20">
        <v>964.2174</v>
      </c>
      <c r="I22" s="20">
        <v>1</v>
      </c>
      <c r="J22" s="20">
        <v>49.069358000000001</v>
      </c>
      <c r="K22" s="20">
        <v>49.069358000000001</v>
      </c>
      <c r="L22" s="20"/>
      <c r="M22" s="31" t="e">
        <f t="shared" si="2"/>
        <v>#DIV/0!</v>
      </c>
      <c r="N22" s="109">
        <f>D22/D204*100</f>
        <v>5.1652711701852594E-2</v>
      </c>
    </row>
    <row r="23" spans="1:14" ht="14.25" thickBot="1">
      <c r="A23" s="251"/>
      <c r="B23" s="205" t="s">
        <v>22</v>
      </c>
      <c r="C23" s="20">
        <v>9.4878959999999992</v>
      </c>
      <c r="D23" s="20">
        <v>29.521339000000001</v>
      </c>
      <c r="E23" s="20">
        <v>20.446076000000001</v>
      </c>
      <c r="F23" s="31">
        <f>(D23-E23)/E23*100</f>
        <v>44.386331147355605</v>
      </c>
      <c r="G23" s="20">
        <v>1321</v>
      </c>
      <c r="H23" s="20">
        <v>3365.54</v>
      </c>
      <c r="I23" s="20"/>
      <c r="J23" s="20"/>
      <c r="K23" s="20"/>
      <c r="L23" s="20"/>
      <c r="M23" s="31"/>
      <c r="N23" s="109">
        <f>D23/D205*100</f>
        <v>9.45450623491441</v>
      </c>
    </row>
    <row r="24" spans="1:14" ht="14.25" thickBot="1">
      <c r="A24" s="251"/>
      <c r="B24" s="205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>
        <f>D24/D206*100</f>
        <v>0</v>
      </c>
    </row>
    <row r="25" spans="1:14" ht="14.25" thickBot="1">
      <c r="A25" s="251"/>
      <c r="B25" s="205" t="s">
        <v>24</v>
      </c>
      <c r="C25" s="21">
        <v>0.85547300000000004</v>
      </c>
      <c r="D25" s="21">
        <v>3.0938469999999998</v>
      </c>
      <c r="E25" s="20">
        <v>2.3097379999999998</v>
      </c>
      <c r="F25" s="31">
        <f>(D25-E25)/E25*100</f>
        <v>33.947962929128757</v>
      </c>
      <c r="G25" s="20">
        <v>564</v>
      </c>
      <c r="H25" s="20">
        <v>3946.6</v>
      </c>
      <c r="I25" s="20"/>
      <c r="J25" s="21"/>
      <c r="K25" s="20"/>
      <c r="L25" s="20"/>
      <c r="M25" s="31" t="e">
        <f>(K25-L25)/L25*100</f>
        <v>#DIV/0!</v>
      </c>
      <c r="N25" s="109">
        <f>D25/D207*100</f>
        <v>0.22012824655548696</v>
      </c>
    </row>
    <row r="26" spans="1:14" ht="14.25" thickBot="1">
      <c r="A26" s="251"/>
      <c r="B26" s="205" t="s">
        <v>25</v>
      </c>
      <c r="C26" s="22">
        <v>4.1885770000000004</v>
      </c>
      <c r="D26" s="22">
        <v>7.5176369999999997</v>
      </c>
      <c r="E26" s="22">
        <v>8.4547399999999993</v>
      </c>
      <c r="F26" s="31"/>
      <c r="G26" s="22">
        <v>3</v>
      </c>
      <c r="H26" s="22">
        <v>339.85700000000003</v>
      </c>
      <c r="I26" s="22"/>
      <c r="J26" s="22"/>
      <c r="K26" s="22"/>
      <c r="L26" s="22"/>
      <c r="M26" s="31"/>
      <c r="N26" s="109">
        <f>D26/D208*100</f>
        <v>0.41160108437714554</v>
      </c>
    </row>
    <row r="27" spans="1:14" ht="14.25" thickBot="1">
      <c r="A27" s="251"/>
      <c r="B27" s="205" t="s">
        <v>26</v>
      </c>
      <c r="C27" s="20">
        <v>20.149999999999999</v>
      </c>
      <c r="D27" s="20">
        <v>28.98</v>
      </c>
      <c r="E27" s="20">
        <v>19.22</v>
      </c>
      <c r="F27" s="31">
        <f>(D27-E27)/E27*100</f>
        <v>50.780437044745064</v>
      </c>
      <c r="G27" s="20">
        <v>7660</v>
      </c>
      <c r="H27" s="20">
        <v>487541.63</v>
      </c>
      <c r="I27" s="20">
        <v>109</v>
      </c>
      <c r="J27" s="20">
        <v>5.6390609999999999</v>
      </c>
      <c r="K27" s="20">
        <v>19.769423</v>
      </c>
      <c r="L27" s="20">
        <v>10.362730000000001</v>
      </c>
      <c r="M27" s="31">
        <f>(K27-L27)/L27*100</f>
        <v>90.774274732623525</v>
      </c>
      <c r="N27" s="109">
        <f>D27/D209*100</f>
        <v>3.3979277722238495</v>
      </c>
    </row>
    <row r="28" spans="1:14" ht="14.25" thickBot="1">
      <c r="A28" s="251"/>
      <c r="B28" s="205" t="s">
        <v>27</v>
      </c>
      <c r="C28" s="20"/>
      <c r="D28" s="40">
        <v>6.9249999999999997E-3</v>
      </c>
      <c r="E28" s="20"/>
      <c r="F28" s="31"/>
      <c r="G28" s="40">
        <v>4</v>
      </c>
      <c r="H28" s="20">
        <v>153</v>
      </c>
      <c r="I28" s="20"/>
      <c r="J28" s="20"/>
      <c r="K28" s="20"/>
      <c r="L28" s="20"/>
      <c r="M28" s="31"/>
      <c r="N28" s="109">
        <f>D28/D210*100</f>
        <v>4.9223456437703077E-3</v>
      </c>
    </row>
    <row r="29" spans="1:14" ht="14.25" thickBot="1">
      <c r="A29" s="251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>
        <f>D29/D211*100</f>
        <v>0</v>
      </c>
    </row>
    <row r="30" spans="1:14" ht="14.25" thickBot="1">
      <c r="A30" s="251"/>
      <c r="B30" s="14" t="s">
        <v>29</v>
      </c>
      <c r="C30" s="40"/>
      <c r="D30" s="40">
        <v>6.9249999999999997E-3</v>
      </c>
      <c r="E30" s="40"/>
      <c r="F30" s="31"/>
      <c r="G30" s="40">
        <v>4</v>
      </c>
      <c r="H30" s="40">
        <v>153</v>
      </c>
      <c r="I30" s="40"/>
      <c r="J30" s="40"/>
      <c r="K30" s="40"/>
      <c r="L30" s="40"/>
      <c r="M30" s="31"/>
      <c r="N30" s="109">
        <f>D30/D212*100</f>
        <v>3.8767551274075281E-2</v>
      </c>
    </row>
    <row r="31" spans="1:14" ht="14.25" thickBot="1">
      <c r="A31" s="251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>
        <f>D31/D213*100</f>
        <v>0</v>
      </c>
    </row>
    <row r="32" spans="1:14" ht="14.25" thickBot="1">
      <c r="A32" s="258"/>
      <c r="B32" s="15" t="s">
        <v>126</v>
      </c>
      <c r="C32" s="16">
        <f t="shared" ref="C32:L32" si="3">C20+C22+C23+C24+C25+C26+C27+C28</f>
        <v>373.79269699999998</v>
      </c>
      <c r="D32" s="16">
        <f t="shared" si="3"/>
        <v>809.33335800000009</v>
      </c>
      <c r="E32" s="16">
        <f t="shared" si="3"/>
        <v>844.89672900000005</v>
      </c>
      <c r="F32" s="16">
        <f>(D32-E32)/E32*100</f>
        <v>-4.2091973822755753</v>
      </c>
      <c r="G32" s="16">
        <f t="shared" si="3"/>
        <v>13388</v>
      </c>
      <c r="H32" s="16">
        <f t="shared" si="3"/>
        <v>1008397.3785999999</v>
      </c>
      <c r="I32" s="16">
        <f t="shared" si="3"/>
        <v>703</v>
      </c>
      <c r="J32" s="16">
        <f t="shared" si="3"/>
        <v>205.80481899999998</v>
      </c>
      <c r="K32" s="16">
        <f t="shared" si="3"/>
        <v>656.11892599999987</v>
      </c>
      <c r="L32" s="16">
        <f t="shared" si="3"/>
        <v>622.31134800000007</v>
      </c>
      <c r="M32" s="16">
        <f t="shared" ref="M32:M38" si="4">(K32-L32)/L32*100</f>
        <v>5.4325825985098071</v>
      </c>
      <c r="N32" s="110">
        <f>D32/D214*100</f>
        <v>6.6109043755538179</v>
      </c>
    </row>
    <row r="33" spans="1:14" ht="15" thickTop="1" thickBot="1">
      <c r="A33" s="248" t="s">
        <v>32</v>
      </c>
      <c r="B33" s="18" t="s">
        <v>19</v>
      </c>
      <c r="C33" s="105">
        <v>655.90902799999992</v>
      </c>
      <c r="D33" s="105">
        <v>1455.2616989999999</v>
      </c>
      <c r="E33" s="91">
        <v>1493.8747269999997</v>
      </c>
      <c r="F33" s="111">
        <f>(D33-E33)/E33*100</f>
        <v>-2.5847567605312172</v>
      </c>
      <c r="G33" s="72">
        <v>9696</v>
      </c>
      <c r="H33" s="72">
        <v>2119904.1525289956</v>
      </c>
      <c r="I33" s="72">
        <v>971</v>
      </c>
      <c r="J33" s="72">
        <v>580</v>
      </c>
      <c r="K33" s="72">
        <v>1991</v>
      </c>
      <c r="L33" s="72">
        <v>1028</v>
      </c>
      <c r="M33" s="111">
        <f t="shared" si="4"/>
        <v>93.677042801556425</v>
      </c>
      <c r="N33" s="112">
        <f>D33/D202*100</f>
        <v>20.130906267146297</v>
      </c>
    </row>
    <row r="34" spans="1:14" ht="14.25" thickBot="1">
      <c r="A34" s="251"/>
      <c r="B34" s="205" t="s">
        <v>20</v>
      </c>
      <c r="C34" s="105">
        <v>179.43836600000006</v>
      </c>
      <c r="D34" s="105">
        <v>430.90291700000012</v>
      </c>
      <c r="E34" s="91">
        <v>418.39506</v>
      </c>
      <c r="F34" s="31">
        <f>(D34-E34)/E34*100</f>
        <v>2.9894848662888407</v>
      </c>
      <c r="G34" s="72">
        <v>4776</v>
      </c>
      <c r="H34" s="72">
        <v>95520</v>
      </c>
      <c r="I34" s="72">
        <v>826</v>
      </c>
      <c r="J34" s="72">
        <v>230</v>
      </c>
      <c r="K34" s="72">
        <v>683</v>
      </c>
      <c r="L34" s="72">
        <v>316</v>
      </c>
      <c r="M34" s="31">
        <f t="shared" si="4"/>
        <v>116.13924050632912</v>
      </c>
      <c r="N34" s="109">
        <f>D34/D203*100</f>
        <v>18.25192096789754</v>
      </c>
    </row>
    <row r="35" spans="1:14" ht="14.25" thickBot="1">
      <c r="A35" s="251"/>
      <c r="B35" s="205" t="s">
        <v>21</v>
      </c>
      <c r="C35" s="105">
        <v>0.260849</v>
      </c>
      <c r="D35" s="105">
        <v>2.1943190000000001</v>
      </c>
      <c r="E35" s="91">
        <v>153.729094</v>
      </c>
      <c r="F35" s="31">
        <f>(D35-E35)/E35*100</f>
        <v>-98.572606562034366</v>
      </c>
      <c r="G35" s="72">
        <v>720</v>
      </c>
      <c r="H35" s="72">
        <v>38485.629999999968</v>
      </c>
      <c r="I35" s="72">
        <v>5</v>
      </c>
      <c r="J35" s="72">
        <v>2</v>
      </c>
      <c r="K35" s="72">
        <v>5</v>
      </c>
      <c r="L35" s="72">
        <v>3</v>
      </c>
      <c r="M35" s="31">
        <f t="shared" si="4"/>
        <v>66.666666666666657</v>
      </c>
      <c r="N35" s="109">
        <f>D35/D204*100</f>
        <v>0.49315166529130927</v>
      </c>
    </row>
    <row r="36" spans="1:14" ht="14.25" thickBot="1">
      <c r="A36" s="251"/>
      <c r="B36" s="205" t="s">
        <v>22</v>
      </c>
      <c r="C36" s="105">
        <v>10.251012999999997</v>
      </c>
      <c r="D36" s="105">
        <v>20.636801999999996</v>
      </c>
      <c r="E36" s="91">
        <v>14.480676999999998</v>
      </c>
      <c r="F36" s="31">
        <f>(D36-E36)/E36*100</f>
        <v>42.512687770053837</v>
      </c>
      <c r="G36" s="72">
        <v>149</v>
      </c>
      <c r="H36" s="72">
        <v>7652.01</v>
      </c>
      <c r="I36" s="72">
        <v>8</v>
      </c>
      <c r="J36" s="72">
        <v>4</v>
      </c>
      <c r="K36" s="72">
        <v>7</v>
      </c>
      <c r="L36" s="72">
        <v>4</v>
      </c>
      <c r="M36" s="31">
        <f t="shared" si="4"/>
        <v>75</v>
      </c>
      <c r="N36" s="109">
        <f>D36/D205*100</f>
        <v>6.6091437511589204</v>
      </c>
    </row>
    <row r="37" spans="1:14" ht="14.25" thickBot="1">
      <c r="A37" s="251"/>
      <c r="B37" s="205" t="s">
        <v>23</v>
      </c>
      <c r="C37" s="105">
        <v>2.1528099999999997</v>
      </c>
      <c r="D37" s="105">
        <v>5.4779989999999996</v>
      </c>
      <c r="E37" s="91">
        <v>0</v>
      </c>
      <c r="F37" s="31" t="e">
        <f>(D37-E37)/E37*100</f>
        <v>#DIV/0!</v>
      </c>
      <c r="G37" s="72">
        <v>148</v>
      </c>
      <c r="H37" s="72">
        <v>8632.8947000000007</v>
      </c>
      <c r="I37" s="72">
        <v>0</v>
      </c>
      <c r="J37" s="72">
        <v>0</v>
      </c>
      <c r="K37" s="72">
        <v>0</v>
      </c>
      <c r="L37" s="72">
        <v>1</v>
      </c>
      <c r="M37" s="31">
        <f t="shared" si="4"/>
        <v>-100</v>
      </c>
      <c r="N37" s="109">
        <f>D37/D206*100</f>
        <v>17.824507120400565</v>
      </c>
    </row>
    <row r="38" spans="1:14" ht="14.25" thickBot="1">
      <c r="A38" s="251"/>
      <c r="B38" s="205" t="s">
        <v>24</v>
      </c>
      <c r="C38" s="105">
        <v>27.636150000000004</v>
      </c>
      <c r="D38" s="105">
        <v>116.84828800000001</v>
      </c>
      <c r="E38" s="91">
        <v>140.73100699999998</v>
      </c>
      <c r="F38" s="31">
        <f>(D38-E38)/E38*100</f>
        <v>-16.97047403348714</v>
      </c>
      <c r="G38" s="72">
        <v>52</v>
      </c>
      <c r="H38" s="72">
        <v>220923.59999999998</v>
      </c>
      <c r="I38" s="72">
        <v>3</v>
      </c>
      <c r="J38" s="72">
        <v>1</v>
      </c>
      <c r="K38" s="72">
        <v>1</v>
      </c>
      <c r="L38" s="72">
        <v>2</v>
      </c>
      <c r="M38" s="31">
        <f t="shared" si="4"/>
        <v>-50</v>
      </c>
      <c r="N38" s="109">
        <f>D38/D207*100</f>
        <v>8.3137946868253501</v>
      </c>
    </row>
    <row r="39" spans="1:14" ht="14.25" thickBot="1">
      <c r="A39" s="251"/>
      <c r="B39" s="205" t="s">
        <v>25</v>
      </c>
      <c r="C39" s="105"/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>
        <f>D39/D208*100</f>
        <v>0</v>
      </c>
    </row>
    <row r="40" spans="1:14" ht="14.25" thickBot="1">
      <c r="A40" s="251"/>
      <c r="B40" s="205" t="s">
        <v>26</v>
      </c>
      <c r="C40" s="105">
        <v>58.306263000000001</v>
      </c>
      <c r="D40" s="105">
        <v>216.708212</v>
      </c>
      <c r="E40" s="91">
        <v>110.05037400000016</v>
      </c>
      <c r="F40" s="31">
        <f>(D40-E40)/E40*100</f>
        <v>96.917288077548633</v>
      </c>
      <c r="G40" s="72">
        <v>3095</v>
      </c>
      <c r="H40" s="72">
        <v>3521110.7550000357</v>
      </c>
      <c r="I40" s="74">
        <v>4</v>
      </c>
      <c r="J40" s="72">
        <v>17</v>
      </c>
      <c r="K40" s="74">
        <v>37</v>
      </c>
      <c r="L40" s="72">
        <v>30.1</v>
      </c>
      <c r="M40" s="31">
        <f>(K40-L40)/L40*100</f>
        <v>22.923588039867106</v>
      </c>
      <c r="N40" s="109">
        <f>D40/D209*100</f>
        <v>25.409208144367618</v>
      </c>
    </row>
    <row r="41" spans="1:14" ht="14.25" thickBot="1">
      <c r="A41" s="251"/>
      <c r="B41" s="205" t="s">
        <v>27</v>
      </c>
      <c r="C41" s="105"/>
      <c r="D41" s="105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51"/>
      <c r="B42" s="14" t="s">
        <v>28</v>
      </c>
      <c r="C42" s="105"/>
      <c r="D42" s="105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>
        <f>D42/D211*100</f>
        <v>0</v>
      </c>
    </row>
    <row r="43" spans="1:14" ht="14.25" thickBot="1">
      <c r="A43" s="251"/>
      <c r="B43" s="14" t="s">
        <v>29</v>
      </c>
      <c r="C43" s="105"/>
      <c r="D43" s="105">
        <v>0</v>
      </c>
      <c r="E43" s="91"/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51"/>
      <c r="B44" s="14" t="s">
        <v>30</v>
      </c>
      <c r="C44" s="105"/>
      <c r="D44" s="105">
        <v>0</v>
      </c>
      <c r="E44" s="91">
        <v>0</v>
      </c>
      <c r="F44" s="31"/>
      <c r="G44" s="72">
        <v>1</v>
      </c>
      <c r="H44" s="72">
        <v>5.321377</v>
      </c>
      <c r="I44" s="72">
        <v>0</v>
      </c>
      <c r="J44" s="72">
        <v>0</v>
      </c>
      <c r="K44" s="72">
        <v>0</v>
      </c>
      <c r="L44" s="72">
        <v>0</v>
      </c>
      <c r="M44" s="31"/>
      <c r="N44" s="109">
        <f>D44/D213*100</f>
        <v>0</v>
      </c>
    </row>
    <row r="45" spans="1:14" ht="14.25" thickBot="1">
      <c r="A45" s="258"/>
      <c r="B45" s="15" t="s">
        <v>126</v>
      </c>
      <c r="C45" s="16">
        <f t="shared" ref="C45:L45" si="5">C33+C35+C36+C37+C38+C39+C40+C41</f>
        <v>754.5161129999999</v>
      </c>
      <c r="D45" s="16">
        <f t="shared" si="5"/>
        <v>1817.1273189999997</v>
      </c>
      <c r="E45" s="16">
        <f t="shared" si="5"/>
        <v>1912.8658789999997</v>
      </c>
      <c r="F45" s="16">
        <f>(D45-E45)/E45*100</f>
        <v>-5.0049802785990316</v>
      </c>
      <c r="G45" s="16">
        <f t="shared" si="5"/>
        <v>13860</v>
      </c>
      <c r="H45" s="16">
        <f t="shared" si="5"/>
        <v>5916709.0422290312</v>
      </c>
      <c r="I45" s="16">
        <f t="shared" si="5"/>
        <v>991</v>
      </c>
      <c r="J45" s="16">
        <f t="shared" si="5"/>
        <v>604</v>
      </c>
      <c r="K45" s="16">
        <f t="shared" si="5"/>
        <v>2041</v>
      </c>
      <c r="L45" s="16">
        <f t="shared" si="5"/>
        <v>1068.0999999999999</v>
      </c>
      <c r="M45" s="16">
        <f t="shared" ref="M45:M49" si="6">(K45-L45)/L45*100</f>
        <v>91.086976874824472</v>
      </c>
      <c r="N45" s="110">
        <f>D45/D214*100</f>
        <v>14.842901043645696</v>
      </c>
    </row>
    <row r="46" spans="1:14" ht="14.25" thickTop="1">
      <c r="A46" s="248" t="s">
        <v>33</v>
      </c>
      <c r="B46" s="18" t="s">
        <v>19</v>
      </c>
      <c r="C46" s="121">
        <v>278.94945200000001</v>
      </c>
      <c r="D46" s="121">
        <v>617.54148099999895</v>
      </c>
      <c r="E46" s="121">
        <v>498.02225399999998</v>
      </c>
      <c r="F46" s="111">
        <f>(D46-E46)/E46*100</f>
        <v>23.998772352048146</v>
      </c>
      <c r="G46" s="122">
        <v>1337</v>
      </c>
      <c r="H46" s="122">
        <v>140218.734138</v>
      </c>
      <c r="I46" s="122">
        <v>0</v>
      </c>
      <c r="J46" s="122">
        <v>295.373987</v>
      </c>
      <c r="K46" s="122">
        <v>550.82764399999996</v>
      </c>
      <c r="L46" s="122">
        <v>445.35242899999997</v>
      </c>
      <c r="M46" s="111">
        <f t="shared" si="6"/>
        <v>23.683538728380888</v>
      </c>
      <c r="N46" s="112">
        <f>D46/D202*100</f>
        <v>8.542566384196224</v>
      </c>
    </row>
    <row r="47" spans="1:14">
      <c r="A47" s="249"/>
      <c r="B47" s="205" t="s">
        <v>20</v>
      </c>
      <c r="C47" s="122">
        <v>91.547687999999994</v>
      </c>
      <c r="D47" s="122">
        <v>207.77937299999999</v>
      </c>
      <c r="E47" s="122">
        <v>164.231932</v>
      </c>
      <c r="F47" s="31">
        <f>(D47-E47)/E47*100</f>
        <v>26.515818495029329</v>
      </c>
      <c r="G47" s="122">
        <v>658</v>
      </c>
      <c r="H47" s="122">
        <v>13100</v>
      </c>
      <c r="I47" s="122">
        <v>0</v>
      </c>
      <c r="J47" s="122">
        <v>116.000416</v>
      </c>
      <c r="K47" s="122">
        <v>221.26446200000001</v>
      </c>
      <c r="L47" s="122">
        <v>153.20888500000001</v>
      </c>
      <c r="M47" s="31">
        <f t="shared" si="6"/>
        <v>44.420124198410555</v>
      </c>
      <c r="N47" s="109">
        <f>D47/D203*100</f>
        <v>8.800991000846027</v>
      </c>
    </row>
    <row r="48" spans="1:14">
      <c r="A48" s="249"/>
      <c r="B48" s="205" t="s">
        <v>21</v>
      </c>
      <c r="C48" s="122">
        <v>23.490366999999999</v>
      </c>
      <c r="D48" s="122">
        <v>40.094405000000002</v>
      </c>
      <c r="E48" s="122">
        <v>27.586663999999999</v>
      </c>
      <c r="F48" s="31">
        <f>(D48-E48)/E48*100</f>
        <v>45.339809844350896</v>
      </c>
      <c r="G48" s="122">
        <v>39</v>
      </c>
      <c r="H48" s="122">
        <v>15220.85232</v>
      </c>
      <c r="I48" s="122">
        <v>0</v>
      </c>
      <c r="J48" s="122">
        <v>6.8699999999999997E-2</v>
      </c>
      <c r="K48" s="122">
        <v>6.8699999999999997E-2</v>
      </c>
      <c r="L48" s="122">
        <v>25.087569999999999</v>
      </c>
      <c r="M48" s="31">
        <f t="shared" si="6"/>
        <v>-99.726159209520887</v>
      </c>
      <c r="N48" s="109">
        <f>D48/D204*100</f>
        <v>9.0108241302263696</v>
      </c>
    </row>
    <row r="49" spans="1:14">
      <c r="A49" s="249"/>
      <c r="B49" s="205" t="s">
        <v>22</v>
      </c>
      <c r="C49" s="122">
        <v>4.0902900000000004</v>
      </c>
      <c r="D49" s="122">
        <v>7.473757</v>
      </c>
      <c r="E49" s="122">
        <v>0.89273899999999995</v>
      </c>
      <c r="F49" s="31">
        <f>(D49-E49)/E49*100</f>
        <v>737.17155854062617</v>
      </c>
      <c r="G49" s="122">
        <v>60</v>
      </c>
      <c r="H49" s="122">
        <v>27219.64</v>
      </c>
      <c r="I49" s="122">
        <v>0</v>
      </c>
      <c r="J49" s="122">
        <v>0.08</v>
      </c>
      <c r="K49" s="122">
        <v>0.21</v>
      </c>
      <c r="L49" s="122">
        <v>0.43</v>
      </c>
      <c r="M49" s="31">
        <f t="shared" si="6"/>
        <v>-51.162790697674424</v>
      </c>
      <c r="N49" s="109">
        <f>D49/D205*100</f>
        <v>2.3935459754970876</v>
      </c>
    </row>
    <row r="50" spans="1:14">
      <c r="A50" s="249"/>
      <c r="B50" s="205" t="s">
        <v>23</v>
      </c>
      <c r="C50" s="122">
        <v>4.7169999999999998E-3</v>
      </c>
      <c r="D50" s="122">
        <v>0.28301999999999999</v>
      </c>
      <c r="E50" s="122">
        <v>4.7169999999999998E-3</v>
      </c>
      <c r="F50" s="31"/>
      <c r="G50" s="122">
        <v>41</v>
      </c>
      <c r="H50" s="122">
        <v>20.5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>
        <f>D50/D206*100</f>
        <v>0.92090049764809512</v>
      </c>
    </row>
    <row r="51" spans="1:14">
      <c r="A51" s="249"/>
      <c r="B51" s="205" t="s">
        <v>24</v>
      </c>
      <c r="C51" s="122">
        <v>18.175642</v>
      </c>
      <c r="D51" s="122">
        <v>46.761266999999997</v>
      </c>
      <c r="E51" s="122">
        <v>65.253945999999999</v>
      </c>
      <c r="F51" s="31">
        <f>(D51-E51)/E51*100</f>
        <v>-28.339556660680724</v>
      </c>
      <c r="G51" s="122">
        <v>208</v>
      </c>
      <c r="H51" s="122">
        <v>71721.648000000001</v>
      </c>
      <c r="I51" s="122">
        <v>0</v>
      </c>
      <c r="J51" s="122">
        <v>8.9471000000000007</v>
      </c>
      <c r="K51" s="122">
        <v>17.627310000000001</v>
      </c>
      <c r="L51" s="122">
        <v>21.735223000000001</v>
      </c>
      <c r="M51" s="31">
        <f>(K51-L51)/L51*100</f>
        <v>-18.899796887292116</v>
      </c>
      <c r="N51" s="109">
        <f>D51/D207*100</f>
        <v>3.3270797526260854</v>
      </c>
    </row>
    <row r="52" spans="1:14">
      <c r="A52" s="249"/>
      <c r="B52" s="205" t="s">
        <v>25</v>
      </c>
      <c r="C52" s="124">
        <v>0</v>
      </c>
      <c r="D52" s="124">
        <v>0</v>
      </c>
      <c r="E52" s="124">
        <v>341.90937500000001</v>
      </c>
      <c r="F52" s="31">
        <f>(D52-E52)/E52*100</f>
        <v>-100</v>
      </c>
      <c r="G52" s="124">
        <v>212</v>
      </c>
      <c r="H52" s="124">
        <v>11117.241736</v>
      </c>
      <c r="I52" s="124">
        <v>311</v>
      </c>
      <c r="J52" s="124">
        <v>136.10203000000001</v>
      </c>
      <c r="K52" s="124">
        <v>264.09313100000003</v>
      </c>
      <c r="L52" s="124">
        <v>256.75671299999999</v>
      </c>
      <c r="M52" s="31">
        <f t="shared" ref="M52:M54" si="7">(K52-L52)/L52*100</f>
        <v>2.8573422343197068</v>
      </c>
      <c r="N52" s="109">
        <f>D52/D208*100</f>
        <v>0</v>
      </c>
    </row>
    <row r="53" spans="1:14">
      <c r="A53" s="249"/>
      <c r="B53" s="205" t="s">
        <v>26</v>
      </c>
      <c r="C53" s="122">
        <v>20.258613</v>
      </c>
      <c r="D53" s="122">
        <v>61.750812000000003</v>
      </c>
      <c r="E53" s="122">
        <v>34.504722000000001</v>
      </c>
      <c r="F53" s="31">
        <f>(D53-E53)/E53*100</f>
        <v>78.963366231439281</v>
      </c>
      <c r="G53" s="122">
        <v>464</v>
      </c>
      <c r="H53" s="122">
        <v>224201.9</v>
      </c>
      <c r="I53" s="122">
        <v>0</v>
      </c>
      <c r="J53" s="122">
        <v>19.281006000000001</v>
      </c>
      <c r="K53" s="122">
        <v>20.863250000000001</v>
      </c>
      <c r="L53" s="122">
        <v>15.402805000000001</v>
      </c>
      <c r="M53" s="31">
        <f t="shared" si="7"/>
        <v>35.450977922527741</v>
      </c>
      <c r="N53" s="109">
        <f>D53/D209*100</f>
        <v>7.240331230233739</v>
      </c>
    </row>
    <row r="54" spans="1:14">
      <c r="A54" s="249"/>
      <c r="B54" s="205" t="s">
        <v>27</v>
      </c>
      <c r="C54" s="122">
        <v>0</v>
      </c>
      <c r="D54" s="122">
        <v>17.855951999999998</v>
      </c>
      <c r="E54" s="122">
        <v>5.9904809999999995E-4</v>
      </c>
      <c r="F54" s="31">
        <f>(D54-E54)/E54*100</f>
        <v>2980620.9137296323</v>
      </c>
      <c r="G54" s="122">
        <v>3</v>
      </c>
      <c r="H54" s="122">
        <v>4712.2031299999999</v>
      </c>
      <c r="I54" s="122">
        <v>0</v>
      </c>
      <c r="J54" s="122">
        <v>0</v>
      </c>
      <c r="K54" s="122">
        <v>0</v>
      </c>
      <c r="L54" s="122">
        <v>0</v>
      </c>
      <c r="M54" s="31" t="e">
        <f t="shared" si="7"/>
        <v>#DIV/0!</v>
      </c>
      <c r="N54" s="109">
        <f>D54/D210*100</f>
        <v>12.692154157772089</v>
      </c>
    </row>
    <row r="55" spans="1:14">
      <c r="A55" s="249"/>
      <c r="B55" s="14" t="s">
        <v>28</v>
      </c>
      <c r="C55" s="123">
        <v>0</v>
      </c>
      <c r="D55" s="123">
        <v>0</v>
      </c>
      <c r="E55" s="123">
        <v>0</v>
      </c>
      <c r="F55" s="31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31"/>
      <c r="N55" s="109">
        <f>D55/D211*100</f>
        <v>0</v>
      </c>
    </row>
    <row r="56" spans="1:14">
      <c r="A56" s="249"/>
      <c r="B56" s="14" t="s">
        <v>29</v>
      </c>
      <c r="C56" s="123">
        <v>0</v>
      </c>
      <c r="D56" s="123">
        <v>17.855951999999998</v>
      </c>
      <c r="E56" s="123">
        <v>4.466075</v>
      </c>
      <c r="F56" s="31">
        <f>(D56-E56)/E56*100</f>
        <v>299.81307971764915</v>
      </c>
      <c r="G56" s="123">
        <v>3</v>
      </c>
      <c r="H56" s="123">
        <v>4712.2031299999999</v>
      </c>
      <c r="I56" s="123">
        <v>0</v>
      </c>
      <c r="J56" s="123">
        <v>0</v>
      </c>
      <c r="K56" s="123">
        <v>0</v>
      </c>
      <c r="L56" s="123">
        <v>0</v>
      </c>
      <c r="M56" s="31" t="e">
        <f>(K56-L56)/L56*100</f>
        <v>#DIV/0!</v>
      </c>
      <c r="N56" s="109">
        <f>D56/D212*100</f>
        <v>99.961232448725937</v>
      </c>
    </row>
    <row r="57" spans="1:14">
      <c r="A57" s="249"/>
      <c r="B57" s="14" t="s">
        <v>30</v>
      </c>
      <c r="C57" s="123">
        <v>0</v>
      </c>
      <c r="D57" s="123">
        <v>0</v>
      </c>
      <c r="E57" s="123">
        <v>1.5244059999999999</v>
      </c>
      <c r="F57" s="31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31" t="e">
        <f>(K57-L57)/L57*100</f>
        <v>#DIV/0!</v>
      </c>
      <c r="N57" s="109">
        <f>D57/D213*100</f>
        <v>0</v>
      </c>
    </row>
    <row r="58" spans="1:14" ht="14.25" thickBot="1">
      <c r="A58" s="250"/>
      <c r="B58" s="15" t="s">
        <v>126</v>
      </c>
      <c r="C58" s="16">
        <f t="shared" ref="C58:L58" si="8">C46+C48+C49+C50+C51+C52+C53+C54</f>
        <v>344.96908100000002</v>
      </c>
      <c r="D58" s="16">
        <f t="shared" si="8"/>
        <v>791.76069399999892</v>
      </c>
      <c r="E58" s="16">
        <f t="shared" si="8"/>
        <v>968.17501604810002</v>
      </c>
      <c r="F58" s="16">
        <f>(D58-E58)/E58*100</f>
        <v>-18.221325599599716</v>
      </c>
      <c r="G58" s="16">
        <f t="shared" si="8"/>
        <v>2364</v>
      </c>
      <c r="H58" s="16">
        <f t="shared" si="8"/>
        <v>494432.71932400001</v>
      </c>
      <c r="I58" s="16">
        <f t="shared" si="8"/>
        <v>311</v>
      </c>
      <c r="J58" s="16">
        <f t="shared" si="8"/>
        <v>459.85282299999994</v>
      </c>
      <c r="K58" s="16">
        <f t="shared" si="8"/>
        <v>853.69003499999997</v>
      </c>
      <c r="L58" s="16">
        <f t="shared" si="8"/>
        <v>764.76473999999985</v>
      </c>
      <c r="M58" s="16">
        <f t="shared" ref="M58:M60" si="9">(K58-L58)/L58*100</f>
        <v>11.627797458339952</v>
      </c>
      <c r="N58" s="110">
        <f>D58/D214*100</f>
        <v>6.4673650043176893</v>
      </c>
    </row>
    <row r="59" spans="1:14" ht="15" thickTop="1" thickBot="1">
      <c r="A59" s="251" t="s">
        <v>34</v>
      </c>
      <c r="B59" s="205" t="s">
        <v>19</v>
      </c>
      <c r="C59" s="67">
        <v>9.2968270000000004</v>
      </c>
      <c r="D59" s="67">
        <v>25.196126</v>
      </c>
      <c r="E59" s="67">
        <v>34.718372000000002</v>
      </c>
      <c r="F59" s="31">
        <f>(D59-E59)/E59*100</f>
        <v>-27.42710977346519</v>
      </c>
      <c r="G59" s="68">
        <v>242</v>
      </c>
      <c r="H59" s="68">
        <v>23282.667959999999</v>
      </c>
      <c r="I59" s="68">
        <v>34</v>
      </c>
      <c r="J59" s="68">
        <v>6.8214980000000001</v>
      </c>
      <c r="K59" s="68">
        <v>66.102798000000007</v>
      </c>
      <c r="L59" s="68">
        <v>43.074871000000002</v>
      </c>
      <c r="M59" s="31">
        <f t="shared" si="9"/>
        <v>53.460234390487216</v>
      </c>
      <c r="N59" s="109">
        <f>D59/D202*100</f>
        <v>0.34854270620174399</v>
      </c>
    </row>
    <row r="60" spans="1:14" ht="14.25" thickBot="1">
      <c r="A60" s="251"/>
      <c r="B60" s="205" t="s">
        <v>20</v>
      </c>
      <c r="C60" s="68">
        <v>4.2838710000000004</v>
      </c>
      <c r="D60" s="68">
        <v>9.9097279999999994</v>
      </c>
      <c r="E60" s="68">
        <v>11.404633</v>
      </c>
      <c r="F60" s="31">
        <f>(D60-E60)/E60*100</f>
        <v>-13.107874668128302</v>
      </c>
      <c r="G60" s="68">
        <v>123</v>
      </c>
      <c r="H60" s="68">
        <v>2420</v>
      </c>
      <c r="I60" s="68">
        <v>17</v>
      </c>
      <c r="J60" s="68">
        <v>4.0604509999999996</v>
      </c>
      <c r="K60" s="68">
        <v>23.776951</v>
      </c>
      <c r="L60" s="68">
        <v>38.253962000000001</v>
      </c>
      <c r="M60" s="31">
        <f t="shared" si="9"/>
        <v>-37.844474776233639</v>
      </c>
      <c r="N60" s="109">
        <f>D60/D203*100</f>
        <v>0.41975016908358798</v>
      </c>
    </row>
    <row r="61" spans="1:14" ht="14.25" thickBot="1">
      <c r="A61" s="251"/>
      <c r="B61" s="205" t="s">
        <v>21</v>
      </c>
      <c r="C61" s="68"/>
      <c r="D61" s="68">
        <v>9.4339000000000006E-2</v>
      </c>
      <c r="E61" s="68"/>
      <c r="F61" s="31" t="e">
        <f>(D61-E61)/E61*100</f>
        <v>#DIV/0!</v>
      </c>
      <c r="G61" s="68">
        <v>1</v>
      </c>
      <c r="H61" s="68">
        <v>60.15</v>
      </c>
      <c r="I61" s="68"/>
      <c r="J61" s="68"/>
      <c r="K61" s="68"/>
      <c r="L61" s="68">
        <v>0.35025499999999998</v>
      </c>
      <c r="M61" s="31"/>
      <c r="N61" s="109">
        <f>D61/D204*100</f>
        <v>2.1201764625798175E-2</v>
      </c>
    </row>
    <row r="62" spans="1:14" ht="14.25" thickBot="1">
      <c r="A62" s="251"/>
      <c r="B62" s="205" t="s">
        <v>22</v>
      </c>
      <c r="C62" s="68"/>
      <c r="D62" s="68"/>
      <c r="E62" s="68"/>
      <c r="F62" s="31"/>
      <c r="G62" s="68"/>
      <c r="H62" s="68"/>
      <c r="I62" s="68"/>
      <c r="J62" s="68"/>
      <c r="K62" s="68"/>
      <c r="L62" s="68"/>
      <c r="M62" s="31"/>
      <c r="N62" s="109">
        <f>D62/D205*100</f>
        <v>0</v>
      </c>
    </row>
    <row r="63" spans="1:14" ht="14.25" thickBot="1">
      <c r="A63" s="251"/>
      <c r="B63" s="205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>
        <f>D63/D206*100</f>
        <v>0</v>
      </c>
    </row>
    <row r="64" spans="1:14" ht="14.25" thickBot="1">
      <c r="A64" s="251"/>
      <c r="B64" s="205" t="s">
        <v>24</v>
      </c>
      <c r="C64" s="68">
        <v>2.890482</v>
      </c>
      <c r="D64" s="68">
        <v>22.483053000000002</v>
      </c>
      <c r="E64" s="68">
        <v>24.459088000000001</v>
      </c>
      <c r="F64" s="31">
        <f>(D64-E64)/E64*100</f>
        <v>-8.0789398198330176</v>
      </c>
      <c r="G64" s="68">
        <v>7</v>
      </c>
      <c r="H64" s="68">
        <v>24844.7</v>
      </c>
      <c r="I64" s="68">
        <v>6</v>
      </c>
      <c r="J64" s="68">
        <v>0.19819999999999999</v>
      </c>
      <c r="K64" s="68">
        <v>1.7438100000000001</v>
      </c>
      <c r="L64" s="68"/>
      <c r="M64" s="31"/>
      <c r="N64" s="109">
        <f>D64/D207*100</f>
        <v>1.5996767241896839</v>
      </c>
    </row>
    <row r="65" spans="1:14" ht="14.25" thickBot="1">
      <c r="A65" s="251"/>
      <c r="B65" s="205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>
        <f>D65/D208*100</f>
        <v>0</v>
      </c>
    </row>
    <row r="66" spans="1:14" ht="14.25" thickBot="1">
      <c r="A66" s="251"/>
      <c r="B66" s="205" t="s">
        <v>26</v>
      </c>
      <c r="C66" s="68">
        <v>3.4748549999999998</v>
      </c>
      <c r="D66" s="70">
        <v>16.451349</v>
      </c>
      <c r="E66" s="68">
        <v>16.587325</v>
      </c>
      <c r="F66" s="31">
        <f>(D66-E66)/E66*100</f>
        <v>-0.81975846014953835</v>
      </c>
      <c r="G66" s="68">
        <v>70</v>
      </c>
      <c r="H66" s="68">
        <v>51759.7</v>
      </c>
      <c r="I66" s="68">
        <v>6</v>
      </c>
      <c r="J66" s="68">
        <v>2.0623999999999998</v>
      </c>
      <c r="K66" s="68">
        <v>2.1121699999999999</v>
      </c>
      <c r="L66" s="68">
        <v>1.158237</v>
      </c>
      <c r="M66" s="31">
        <f>(K66-L66)/L66*100</f>
        <v>82.360777630139594</v>
      </c>
      <c r="N66" s="109">
        <f>D66/D209*100</f>
        <v>1.9289335975723618</v>
      </c>
    </row>
    <row r="67" spans="1:14" ht="14.25" thickBot="1">
      <c r="A67" s="251"/>
      <c r="B67" s="205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>
        <f>D67/D210*100</f>
        <v>0</v>
      </c>
    </row>
    <row r="68" spans="1:14" ht="14.25" thickBot="1">
      <c r="A68" s="251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>
        <f>D68/D211*100</f>
        <v>0</v>
      </c>
    </row>
    <row r="69" spans="1:14" ht="14.25" thickBot="1">
      <c r="A69" s="251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>
        <f>D69/D212*100</f>
        <v>0</v>
      </c>
    </row>
    <row r="70" spans="1:14" ht="14.25" thickBot="1">
      <c r="A70" s="251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>
        <f>D70/D213*100</f>
        <v>0</v>
      </c>
    </row>
    <row r="71" spans="1:14" ht="14.25" thickBot="1">
      <c r="A71" s="258"/>
      <c r="B71" s="15" t="s">
        <v>126</v>
      </c>
      <c r="C71" s="16">
        <f t="shared" ref="C71:L71" si="10">C59+C61+C62+C63+C64+C65+C66+C67</f>
        <v>15.662164000000001</v>
      </c>
      <c r="D71" s="16">
        <f t="shared" si="10"/>
        <v>64.224867000000003</v>
      </c>
      <c r="E71" s="16">
        <f t="shared" si="10"/>
        <v>75.764785000000003</v>
      </c>
      <c r="F71" s="16">
        <f>(D71-E71)/E71*100</f>
        <v>-15.231242324517913</v>
      </c>
      <c r="G71" s="16">
        <f t="shared" si="10"/>
        <v>320</v>
      </c>
      <c r="H71" s="16">
        <f t="shared" si="10"/>
        <v>99947.217959999994</v>
      </c>
      <c r="I71" s="16">
        <f t="shared" si="10"/>
        <v>46</v>
      </c>
      <c r="J71" s="16">
        <f t="shared" si="10"/>
        <v>9.0820980000000002</v>
      </c>
      <c r="K71" s="16">
        <f t="shared" si="10"/>
        <v>69.958778000000009</v>
      </c>
      <c r="L71" s="16">
        <f t="shared" si="10"/>
        <v>44.583362999999999</v>
      </c>
      <c r="M71" s="16">
        <f t="shared" ref="M71:M74" si="11">(K71-L71)/L71*100</f>
        <v>56.91678081799261</v>
      </c>
      <c r="N71" s="110">
        <f>D71/D214*100</f>
        <v>0.52461010048922507</v>
      </c>
    </row>
    <row r="72" spans="1:14" ht="15" thickTop="1" thickBot="1">
      <c r="A72" s="248" t="s">
        <v>35</v>
      </c>
      <c r="B72" s="18" t="s">
        <v>19</v>
      </c>
      <c r="C72" s="32">
        <v>94.154313000000002</v>
      </c>
      <c r="D72" s="32">
        <v>255.98367200000001</v>
      </c>
      <c r="E72" s="32">
        <v>219.83808400000001</v>
      </c>
      <c r="F72" s="111">
        <f>(D72-E72)/E72*100</f>
        <v>16.441913676794965</v>
      </c>
      <c r="G72" s="31">
        <v>2216</v>
      </c>
      <c r="H72" s="31">
        <v>229608.168565</v>
      </c>
      <c r="I72" s="33">
        <v>195</v>
      </c>
      <c r="J72" s="31">
        <v>47.963357000000002</v>
      </c>
      <c r="K72" s="31">
        <v>101.697723</v>
      </c>
      <c r="L72" s="31">
        <v>135.72681700000001</v>
      </c>
      <c r="M72" s="111">
        <f t="shared" si="11"/>
        <v>-25.07175424293639</v>
      </c>
      <c r="N72" s="112">
        <f>D72/D202*100</f>
        <v>3.5410698367812419</v>
      </c>
    </row>
    <row r="73" spans="1:14" ht="14.25" thickBot="1">
      <c r="A73" s="251"/>
      <c r="B73" s="205" t="s">
        <v>20</v>
      </c>
      <c r="C73" s="31">
        <v>39.201101000000001</v>
      </c>
      <c r="D73" s="31">
        <v>97.700931999999995</v>
      </c>
      <c r="E73" s="31">
        <v>87.972781999999995</v>
      </c>
      <c r="F73" s="31">
        <f>(D73-E73)/E73*100</f>
        <v>11.058136140334859</v>
      </c>
      <c r="G73" s="31">
        <v>1151</v>
      </c>
      <c r="H73" s="31">
        <v>23020</v>
      </c>
      <c r="I73" s="33">
        <v>127</v>
      </c>
      <c r="J73" s="31">
        <v>28.874707000000001</v>
      </c>
      <c r="K73" s="31">
        <v>58.721155000000003</v>
      </c>
      <c r="L73" s="31">
        <v>75.854984000000002</v>
      </c>
      <c r="M73" s="31">
        <f t="shared" si="11"/>
        <v>-22.587611382265926</v>
      </c>
      <c r="N73" s="109">
        <f>D73/D203*100</f>
        <v>4.1383560403094952</v>
      </c>
    </row>
    <row r="74" spans="1:14" ht="14.25" thickBot="1">
      <c r="A74" s="251"/>
      <c r="B74" s="205" t="s">
        <v>21</v>
      </c>
      <c r="C74" s="31">
        <v>0</v>
      </c>
      <c r="D74" s="31">
        <v>0.49188700000000002</v>
      </c>
      <c r="E74" s="31">
        <v>0.99966299999999997</v>
      </c>
      <c r="F74" s="31">
        <f>(D74-E74)/E74*100</f>
        <v>-50.794717819905308</v>
      </c>
      <c r="G74" s="31">
        <v>1</v>
      </c>
      <c r="H74" s="31">
        <v>1738</v>
      </c>
      <c r="I74" s="33">
        <v>0</v>
      </c>
      <c r="J74" s="31">
        <v>0</v>
      </c>
      <c r="K74" s="31">
        <v>0</v>
      </c>
      <c r="L74" s="31">
        <v>0</v>
      </c>
      <c r="M74" s="31" t="e">
        <f t="shared" si="11"/>
        <v>#DIV/0!</v>
      </c>
      <c r="N74" s="109">
        <f>D74/D204*100</f>
        <v>0.11054677701152213</v>
      </c>
    </row>
    <row r="75" spans="1:14" ht="14.25" thickBot="1">
      <c r="A75" s="251"/>
      <c r="B75" s="205" t="s">
        <v>22</v>
      </c>
      <c r="C75" s="31">
        <v>8.2823999999999995E-2</v>
      </c>
      <c r="D75" s="31">
        <v>0.10763499999999999</v>
      </c>
      <c r="E75" s="31">
        <v>0.31755299999999997</v>
      </c>
      <c r="F75" s="31">
        <f>(D75-E75)/E75*100</f>
        <v>-66.104870683004108</v>
      </c>
      <c r="G75" s="31">
        <v>11</v>
      </c>
      <c r="H75" s="31">
        <v>724.74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>D75/D205*100</f>
        <v>3.4471193145914299E-2</v>
      </c>
    </row>
    <row r="76" spans="1:14" ht="14.25" thickBot="1">
      <c r="A76" s="251"/>
      <c r="B76" s="205" t="s">
        <v>23</v>
      </c>
      <c r="C76" s="31">
        <v>2.8490679999999999</v>
      </c>
      <c r="D76" s="31">
        <v>11.865212</v>
      </c>
      <c r="E76" s="31">
        <v>10.972866</v>
      </c>
      <c r="F76" s="31">
        <f>(D76-E76)/E76*100</f>
        <v>8.1322965212552489</v>
      </c>
      <c r="G76" s="31">
        <v>118</v>
      </c>
      <c r="H76" s="31">
        <v>103628.7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>D76/D206*100</f>
        <v>38.607446948979401</v>
      </c>
    </row>
    <row r="77" spans="1:14" ht="14.25" thickBot="1">
      <c r="A77" s="251"/>
      <c r="B77" s="205" t="s">
        <v>24</v>
      </c>
      <c r="C77" s="31">
        <v>2.303312</v>
      </c>
      <c r="D77" s="31">
        <v>2.303312</v>
      </c>
      <c r="E77" s="31">
        <v>7.0761830000000003</v>
      </c>
      <c r="F77" s="31">
        <f>(D77-E77)/E77*100</f>
        <v>-67.449796027038872</v>
      </c>
      <c r="G77" s="31">
        <v>6</v>
      </c>
      <c r="H77" s="31">
        <v>1856.6351569999999</v>
      </c>
      <c r="I77" s="33">
        <v>2</v>
      </c>
      <c r="J77" s="31">
        <v>0</v>
      </c>
      <c r="K77" s="31">
        <v>2.0648430000000002</v>
      </c>
      <c r="L77" s="31">
        <v>3.9461999999999997E-2</v>
      </c>
      <c r="M77" s="31">
        <f>(K77-L77)/L77*100</f>
        <v>5132.4844153869553</v>
      </c>
      <c r="N77" s="109">
        <f>D77/D207*100</f>
        <v>0.16388141748128199</v>
      </c>
    </row>
    <row r="78" spans="1:14" ht="14.25" thickBot="1">
      <c r="A78" s="251"/>
      <c r="B78" s="205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>
        <f>D78/D208*100</f>
        <v>0</v>
      </c>
    </row>
    <row r="79" spans="1:14" ht="14.25" thickBot="1">
      <c r="A79" s="251"/>
      <c r="B79" s="205" t="s">
        <v>26</v>
      </c>
      <c r="C79" s="31">
        <v>16.866705</v>
      </c>
      <c r="D79" s="31">
        <v>35.103873</v>
      </c>
      <c r="E79" s="31">
        <v>38.311872000000001</v>
      </c>
      <c r="F79" s="31">
        <f>(D79-E79)/E79*100</f>
        <v>-8.373380971830354</v>
      </c>
      <c r="G79" s="31">
        <v>1135</v>
      </c>
      <c r="H79" s="31">
        <v>428106.52</v>
      </c>
      <c r="I79" s="33">
        <v>19741</v>
      </c>
      <c r="J79" s="31">
        <v>31.645227999999999</v>
      </c>
      <c r="K79" s="31">
        <v>84.700210999999996</v>
      </c>
      <c r="L79" s="31">
        <v>17.81305</v>
      </c>
      <c r="M79" s="31">
        <f>(K79-L79)/L79*100</f>
        <v>375.49527453187403</v>
      </c>
      <c r="N79" s="109">
        <f>D79/D209*100</f>
        <v>4.115956693558279</v>
      </c>
    </row>
    <row r="80" spans="1:14" ht="14.25" thickBot="1">
      <c r="A80" s="251"/>
      <c r="B80" s="205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51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51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>
        <f>D82/D212*100</f>
        <v>0</v>
      </c>
    </row>
    <row r="83" spans="1:14" ht="14.25" thickBot="1">
      <c r="A83" s="251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>
        <f>D83/D213*100</f>
        <v>0</v>
      </c>
    </row>
    <row r="84" spans="1:14" ht="14.25" thickBot="1">
      <c r="A84" s="258"/>
      <c r="B84" s="15" t="s">
        <v>126</v>
      </c>
      <c r="C84" s="16">
        <f t="shared" ref="C84:L84" si="12">C72+C74+C75+C76+C77+C78+C79+C80</f>
        <v>116.25622200000001</v>
      </c>
      <c r="D84" s="16">
        <f t="shared" si="12"/>
        <v>305.85559100000006</v>
      </c>
      <c r="E84" s="16">
        <f t="shared" si="12"/>
        <v>277.51622100000003</v>
      </c>
      <c r="F84" s="16">
        <f>(D84-E84)/E84*100</f>
        <v>10.211788665138975</v>
      </c>
      <c r="G84" s="16">
        <f t="shared" si="12"/>
        <v>3487</v>
      </c>
      <c r="H84" s="16">
        <f t="shared" si="12"/>
        <v>765662.76372199995</v>
      </c>
      <c r="I84" s="16">
        <f t="shared" si="12"/>
        <v>19938</v>
      </c>
      <c r="J84" s="16">
        <f t="shared" si="12"/>
        <v>79.608585000000005</v>
      </c>
      <c r="K84" s="16">
        <f t="shared" si="12"/>
        <v>188.46277699999999</v>
      </c>
      <c r="L84" s="16">
        <f t="shared" si="12"/>
        <v>153.579329</v>
      </c>
      <c r="M84" s="16">
        <f t="shared" ref="M84:M86" si="13">(K84-L84)/L84*100</f>
        <v>22.713634853815506</v>
      </c>
      <c r="N84" s="110">
        <f>D84/D214*100</f>
        <v>2.4983303169736635</v>
      </c>
    </row>
    <row r="85" spans="1:14" ht="14.25" thickTop="1">
      <c r="A85" s="249" t="s">
        <v>65</v>
      </c>
      <c r="B85" s="205" t="s">
        <v>19</v>
      </c>
      <c r="C85" s="71">
        <v>32.76</v>
      </c>
      <c r="D85" s="71">
        <v>76.37</v>
      </c>
      <c r="E85" s="71">
        <v>73.63</v>
      </c>
      <c r="F85" s="31">
        <f>(D85-E85)/E85*100</f>
        <v>3.7213092489474526</v>
      </c>
      <c r="G85" s="72">
        <v>669</v>
      </c>
      <c r="H85" s="72">
        <v>65758.710000000006</v>
      </c>
      <c r="I85" s="72">
        <v>76</v>
      </c>
      <c r="J85" s="72">
        <v>25.33</v>
      </c>
      <c r="K85" s="72">
        <v>52.13</v>
      </c>
      <c r="L85" s="72">
        <v>109.03</v>
      </c>
      <c r="M85" s="31">
        <f t="shared" si="13"/>
        <v>-52.187471338163803</v>
      </c>
      <c r="N85" s="109">
        <f>D85/D202*100</f>
        <v>1.0564404413848061</v>
      </c>
    </row>
    <row r="86" spans="1:14">
      <c r="A86" s="249"/>
      <c r="B86" s="205" t="s">
        <v>20</v>
      </c>
      <c r="C86" s="72">
        <v>15.49</v>
      </c>
      <c r="D86" s="72">
        <v>33.369999999999997</v>
      </c>
      <c r="E86" s="72">
        <v>32.24</v>
      </c>
      <c r="F86" s="31">
        <f>(D86-E86)/E86*100</f>
        <v>3.5049627791563136</v>
      </c>
      <c r="G86" s="72">
        <v>367</v>
      </c>
      <c r="H86" s="72">
        <v>7360</v>
      </c>
      <c r="I86" s="72">
        <v>37</v>
      </c>
      <c r="J86" s="72">
        <v>13.6</v>
      </c>
      <c r="K86" s="72">
        <v>30.88</v>
      </c>
      <c r="L86" s="72">
        <v>63.79</v>
      </c>
      <c r="M86" s="31">
        <f t="shared" si="13"/>
        <v>-51.591158488791343</v>
      </c>
      <c r="N86" s="109">
        <f>D86/D203*100</f>
        <v>1.413465954092719</v>
      </c>
    </row>
    <row r="87" spans="1:14">
      <c r="A87" s="249"/>
      <c r="B87" s="205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>
        <f>D87/D204*100</f>
        <v>0</v>
      </c>
    </row>
    <row r="88" spans="1:14">
      <c r="A88" s="249"/>
      <c r="B88" s="205" t="s">
        <v>22</v>
      </c>
      <c r="C88" s="72"/>
      <c r="D88" s="72"/>
      <c r="E88" s="72"/>
      <c r="F88" s="31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49"/>
      <c r="B89" s="205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>
        <f>D89/D206*100</f>
        <v>0</v>
      </c>
    </row>
    <row r="90" spans="1:14">
      <c r="A90" s="249"/>
      <c r="B90" s="205" t="s">
        <v>24</v>
      </c>
      <c r="C90" s="72">
        <v>0.17</v>
      </c>
      <c r="D90" s="72">
        <v>0.28000000000000003</v>
      </c>
      <c r="E90" s="72">
        <v>0.68</v>
      </c>
      <c r="F90" s="31"/>
      <c r="G90" s="72">
        <v>3</v>
      </c>
      <c r="H90" s="72">
        <v>1119.74</v>
      </c>
      <c r="I90" s="72"/>
      <c r="J90" s="72"/>
      <c r="K90" s="72"/>
      <c r="L90" s="72">
        <v>0.75</v>
      </c>
      <c r="M90" s="31"/>
      <c r="N90" s="109">
        <f>D90/D207*100</f>
        <v>1.9922093444031445E-2</v>
      </c>
    </row>
    <row r="91" spans="1:14">
      <c r="A91" s="249"/>
      <c r="B91" s="205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>
        <f>D91/D208*100</f>
        <v>0</v>
      </c>
    </row>
    <row r="92" spans="1:14">
      <c r="A92" s="249"/>
      <c r="B92" s="205" t="s">
        <v>26</v>
      </c>
      <c r="C92" s="72">
        <v>1.37</v>
      </c>
      <c r="D92" s="72">
        <v>4.42</v>
      </c>
      <c r="E92" s="72">
        <v>3.89</v>
      </c>
      <c r="F92" s="31">
        <f>(D92-E92)/E92*100</f>
        <v>13.62467866323907</v>
      </c>
      <c r="G92" s="72">
        <v>267</v>
      </c>
      <c r="H92" s="72">
        <v>47066.26</v>
      </c>
      <c r="I92" s="72"/>
      <c r="J92" s="72"/>
      <c r="K92" s="72"/>
      <c r="L92" s="72"/>
      <c r="M92" s="31" t="e">
        <f>(K92-L92)/L92*100</f>
        <v>#DIV/0!</v>
      </c>
      <c r="N92" s="109">
        <f>D92/D209*100</f>
        <v>0.51824847319632206</v>
      </c>
    </row>
    <row r="93" spans="1:14">
      <c r="A93" s="249"/>
      <c r="B93" s="205" t="s">
        <v>27</v>
      </c>
      <c r="C93" s="31"/>
      <c r="D93" s="31"/>
      <c r="E93" s="31"/>
      <c r="F93" s="31"/>
      <c r="G93" s="72"/>
      <c r="H93" s="72"/>
      <c r="I93" s="72"/>
      <c r="J93" s="72"/>
      <c r="K93" s="72"/>
      <c r="L93" s="72"/>
      <c r="M93" s="31"/>
      <c r="N93" s="109">
        <f>D93/D210*100</f>
        <v>0</v>
      </c>
    </row>
    <row r="94" spans="1:14">
      <c r="A94" s="249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>
        <f>D94/D211*100</f>
        <v>0</v>
      </c>
    </row>
    <row r="95" spans="1:14">
      <c r="A95" s="249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>
        <f>D95/D212*100</f>
        <v>0</v>
      </c>
    </row>
    <row r="96" spans="1:14">
      <c r="A96" s="249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>
        <f>D96/D213*100</f>
        <v>0</v>
      </c>
    </row>
    <row r="97" spans="1:14" ht="14.25" thickBot="1">
      <c r="A97" s="250"/>
      <c r="B97" s="15" t="s">
        <v>126</v>
      </c>
      <c r="C97" s="16">
        <f t="shared" ref="C97:L97" si="14">C85+C87+C88+C89+C90+C91+C92+C93</f>
        <v>34.299999999999997</v>
      </c>
      <c r="D97" s="16">
        <f t="shared" si="14"/>
        <v>81.070000000000007</v>
      </c>
      <c r="E97" s="16">
        <f t="shared" si="14"/>
        <v>78.2</v>
      </c>
      <c r="F97" s="16">
        <f>(D97-E97)/E97*100</f>
        <v>3.6700767263427165</v>
      </c>
      <c r="G97" s="16">
        <f t="shared" si="14"/>
        <v>939</v>
      </c>
      <c r="H97" s="16">
        <f t="shared" si="14"/>
        <v>113944.71000000002</v>
      </c>
      <c r="I97" s="16">
        <f t="shared" si="14"/>
        <v>76</v>
      </c>
      <c r="J97" s="16">
        <f t="shared" si="14"/>
        <v>25.33</v>
      </c>
      <c r="K97" s="16">
        <f t="shared" si="14"/>
        <v>52.13</v>
      </c>
      <c r="L97" s="16">
        <f t="shared" si="14"/>
        <v>109.78</v>
      </c>
      <c r="M97" s="16">
        <f t="shared" ref="M97:M99" si="15">(K97-L97)/L97*100</f>
        <v>-52.514119147385671</v>
      </c>
      <c r="N97" s="110">
        <f>D97/D214*100</f>
        <v>0.66220675625005931</v>
      </c>
    </row>
    <row r="98" spans="1:14" ht="15" thickTop="1" thickBot="1">
      <c r="A98" s="251" t="s">
        <v>89</v>
      </c>
      <c r="B98" s="205" t="s">
        <v>19</v>
      </c>
      <c r="C98" s="31">
        <v>47.362560999999999</v>
      </c>
      <c r="D98" s="31">
        <v>70.393233999999993</v>
      </c>
      <c r="E98" s="31">
        <v>57.741474000000004</v>
      </c>
      <c r="F98" s="31">
        <f>(D98-E98)/E98*100</f>
        <v>21.911044390726826</v>
      </c>
      <c r="G98" s="31">
        <v>793</v>
      </c>
      <c r="H98" s="31">
        <v>62526.516379999994</v>
      </c>
      <c r="I98" s="31">
        <v>187</v>
      </c>
      <c r="J98" s="31">
        <v>25.826623000000012</v>
      </c>
      <c r="K98" s="31">
        <v>109.79025700000001</v>
      </c>
      <c r="L98" s="31">
        <v>124.119776</v>
      </c>
      <c r="M98" s="31">
        <f t="shared" si="15"/>
        <v>-11.544912069451359</v>
      </c>
      <c r="N98" s="109">
        <f>D98/D202*100</f>
        <v>0.97376272354935089</v>
      </c>
    </row>
    <row r="99" spans="1:14" ht="14.25" thickBot="1">
      <c r="A99" s="251"/>
      <c r="B99" s="205" t="s">
        <v>20</v>
      </c>
      <c r="C99" s="28">
        <v>31.194721000000001</v>
      </c>
      <c r="D99" s="28">
        <v>40.933091999999995</v>
      </c>
      <c r="E99" s="33">
        <v>38.569023000000001</v>
      </c>
      <c r="F99" s="31">
        <f>(D99-E99)/E99*100</f>
        <v>6.1294500511459509</v>
      </c>
      <c r="G99" s="31">
        <v>514</v>
      </c>
      <c r="H99" s="31">
        <v>10280</v>
      </c>
      <c r="I99" s="31">
        <v>134</v>
      </c>
      <c r="J99" s="31">
        <v>19.296121999999997</v>
      </c>
      <c r="K99" s="31">
        <v>53.698421999999994</v>
      </c>
      <c r="L99" s="31">
        <v>40.884078000000002</v>
      </c>
      <c r="M99" s="31">
        <f t="shared" si="15"/>
        <v>31.343116016949168</v>
      </c>
      <c r="N99" s="109">
        <f>D99/D203*100</f>
        <v>1.7338187574991022</v>
      </c>
    </row>
    <row r="100" spans="1:14" ht="14.25" thickBot="1">
      <c r="A100" s="251"/>
      <c r="B100" s="205" t="s">
        <v>21</v>
      </c>
      <c r="C100" s="31">
        <v>1.037736</v>
      </c>
      <c r="D100" s="31">
        <v>4.3443389999999997</v>
      </c>
      <c r="E100" s="31">
        <v>0.94811299999999987</v>
      </c>
      <c r="F100" s="31"/>
      <c r="G100" s="31">
        <v>4</v>
      </c>
      <c r="H100" s="31">
        <v>3800</v>
      </c>
      <c r="I100" s="31">
        <v>2</v>
      </c>
      <c r="J100" s="31">
        <v>0</v>
      </c>
      <c r="K100" s="31">
        <v>50</v>
      </c>
      <c r="L100" s="31"/>
      <c r="M100" s="31"/>
      <c r="N100" s="109">
        <f>D100/D204*100</f>
        <v>0.97634756498028819</v>
      </c>
    </row>
    <row r="101" spans="1:14" ht="14.25" thickBot="1">
      <c r="A101" s="251"/>
      <c r="B101" s="205" t="s">
        <v>22</v>
      </c>
      <c r="C101" s="31">
        <v>3.1317999999999999E-2</v>
      </c>
      <c r="D101" s="31">
        <v>3.1317999999999999E-2</v>
      </c>
      <c r="E101" s="31">
        <v>2.6450000000000001E-2</v>
      </c>
      <c r="F101" s="31"/>
      <c r="G101" s="31">
        <v>2</v>
      </c>
      <c r="H101" s="31">
        <v>250</v>
      </c>
      <c r="I101" s="31">
        <v>0</v>
      </c>
      <c r="J101" s="31">
        <v>0</v>
      </c>
      <c r="K101" s="31">
        <v>0</v>
      </c>
      <c r="L101" s="31"/>
      <c r="M101" s="31"/>
      <c r="N101" s="109">
        <f>D101/D205*100</f>
        <v>1.0029905021078124E-2</v>
      </c>
    </row>
    <row r="102" spans="1:14" ht="14.25" thickBot="1">
      <c r="A102" s="251"/>
      <c r="B102" s="205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>
        <f>D102/D206*100</f>
        <v>0</v>
      </c>
    </row>
    <row r="103" spans="1:14" ht="14.25" thickBot="1">
      <c r="A103" s="251"/>
      <c r="B103" s="205" t="s">
        <v>24</v>
      </c>
      <c r="C103" s="31">
        <v>7.2811309999999994</v>
      </c>
      <c r="D103" s="31">
        <v>10.337736</v>
      </c>
      <c r="E103" s="31">
        <v>16.188214000000002</v>
      </c>
      <c r="F103" s="31"/>
      <c r="G103" s="31">
        <v>18</v>
      </c>
      <c r="H103" s="31">
        <v>13230.959699999999</v>
      </c>
      <c r="I103" s="31">
        <v>6</v>
      </c>
      <c r="J103" s="31">
        <v>4.4999999999999998E-2</v>
      </c>
      <c r="K103" s="31">
        <v>4.4999999999999998E-2</v>
      </c>
      <c r="L103" s="31">
        <v>6.2100000000000002E-2</v>
      </c>
      <c r="M103" s="31"/>
      <c r="N103" s="109">
        <f>D103/D207*100</f>
        <v>0.735533366399028</v>
      </c>
    </row>
    <row r="104" spans="1:14" ht="14.25" thickBot="1">
      <c r="A104" s="251"/>
      <c r="B104" s="205" t="s">
        <v>25</v>
      </c>
      <c r="C104" s="28">
        <v>0</v>
      </c>
      <c r="D104" s="28">
        <v>202.975707</v>
      </c>
      <c r="E104" s="33">
        <v>8.5102309999999992</v>
      </c>
      <c r="F104" s="31"/>
      <c r="G104" s="31">
        <v>23</v>
      </c>
      <c r="H104" s="31">
        <v>4686.0870000000004</v>
      </c>
      <c r="I104" s="31">
        <v>30</v>
      </c>
      <c r="J104" s="31">
        <v>0</v>
      </c>
      <c r="K104" s="31">
        <v>126.0326</v>
      </c>
      <c r="L104" s="31"/>
      <c r="M104" s="31"/>
      <c r="N104" s="109">
        <f>D104/D208*100</f>
        <v>11.113202340498454</v>
      </c>
    </row>
    <row r="105" spans="1:14" ht="14.25" thickBot="1">
      <c r="A105" s="251"/>
      <c r="B105" s="205" t="s">
        <v>26</v>
      </c>
      <c r="C105" s="31">
        <v>2.8294419999999998</v>
      </c>
      <c r="D105" s="31">
        <v>5.1673869999999997</v>
      </c>
      <c r="E105" s="31">
        <v>4.5897110000000003</v>
      </c>
      <c r="F105" s="31">
        <f>(D105-E105)/E105*100</f>
        <v>12.586326241456147</v>
      </c>
      <c r="G105" s="31">
        <v>324</v>
      </c>
      <c r="H105" s="31">
        <v>40484.254999999997</v>
      </c>
      <c r="I105" s="31">
        <v>4</v>
      </c>
      <c r="J105" s="31">
        <v>0.1336</v>
      </c>
      <c r="K105" s="31">
        <v>0.55249999999999999</v>
      </c>
      <c r="L105" s="31"/>
      <c r="M105" s="31"/>
      <c r="N105" s="109">
        <f>D105/D209*100</f>
        <v>0.60588018623631734</v>
      </c>
    </row>
    <row r="106" spans="1:14" ht="14.25" thickBot="1">
      <c r="A106" s="251"/>
      <c r="B106" s="205" t="s">
        <v>27</v>
      </c>
      <c r="C106" s="31">
        <v>0</v>
      </c>
      <c r="D106" s="31">
        <v>0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>
        <f>D106/D210*100</f>
        <v>0</v>
      </c>
    </row>
    <row r="107" spans="1:14" ht="14.25" thickBot="1">
      <c r="A107" s="251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>
        <f>D107/D211*100</f>
        <v>0</v>
      </c>
    </row>
    <row r="108" spans="1:14" ht="14.25" thickBot="1">
      <c r="A108" s="251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>
        <f>D108/D212*100</f>
        <v>0</v>
      </c>
    </row>
    <row r="109" spans="1:14" ht="14.25" thickBot="1">
      <c r="A109" s="251"/>
      <c r="B109" s="14" t="s">
        <v>30</v>
      </c>
      <c r="C109" s="31">
        <v>0</v>
      </c>
      <c r="D109" s="31">
        <v>0</v>
      </c>
      <c r="E109" s="31">
        <v>2.9472000000000002E-2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>
        <f>D109/D213*100</f>
        <v>0</v>
      </c>
    </row>
    <row r="110" spans="1:14" ht="14.25" thickBot="1">
      <c r="A110" s="258"/>
      <c r="B110" s="15" t="s">
        <v>126</v>
      </c>
      <c r="C110" s="16">
        <f t="shared" ref="C110:L110" si="16">C98+C100+C101+C102+C103+C104+C105+C106</f>
        <v>58.542188000000003</v>
      </c>
      <c r="D110" s="16">
        <f t="shared" si="16"/>
        <v>293.24972100000002</v>
      </c>
      <c r="E110" s="16">
        <f t="shared" si="16"/>
        <v>88.004193000000001</v>
      </c>
      <c r="F110" s="16">
        <f>(D110-E110)/E110*100</f>
        <v>233.22244202614306</v>
      </c>
      <c r="G110" s="16">
        <f t="shared" si="16"/>
        <v>1164</v>
      </c>
      <c r="H110" s="16">
        <f t="shared" si="16"/>
        <v>124977.81808</v>
      </c>
      <c r="I110" s="16">
        <f t="shared" si="16"/>
        <v>229</v>
      </c>
      <c r="J110" s="16">
        <f t="shared" si="16"/>
        <v>26.005223000000015</v>
      </c>
      <c r="K110" s="16">
        <f t="shared" si="16"/>
        <v>286.42035699999997</v>
      </c>
      <c r="L110" s="16">
        <f t="shared" si="16"/>
        <v>124.181876</v>
      </c>
      <c r="M110" s="16">
        <f t="shared" ref="M110:M112" si="17">(K110-L110)/L110*100</f>
        <v>130.64586091451861</v>
      </c>
      <c r="N110" s="110">
        <f>D110/D214*100</f>
        <v>2.395361373068273</v>
      </c>
    </row>
    <row r="111" spans="1:14" ht="15" thickTop="1" thickBot="1">
      <c r="A111" s="248" t="s">
        <v>37</v>
      </c>
      <c r="B111" s="18" t="s">
        <v>19</v>
      </c>
      <c r="C111" s="88">
        <v>95.652292000000003</v>
      </c>
      <c r="D111" s="88">
        <v>298.907445</v>
      </c>
      <c r="E111" s="88">
        <v>181.01484199999999</v>
      </c>
      <c r="F111" s="111">
        <f>(D111-E111)/E111*100</f>
        <v>65.128694253701042</v>
      </c>
      <c r="G111" s="89">
        <v>2499</v>
      </c>
      <c r="H111" s="89">
        <v>330555.04571400001</v>
      </c>
      <c r="I111" s="89">
        <v>314</v>
      </c>
      <c r="J111" s="89">
        <v>28.881259</v>
      </c>
      <c r="K111" s="89">
        <v>119.42506299999999</v>
      </c>
      <c r="L111" s="89">
        <v>275.23037599999998</v>
      </c>
      <c r="M111" s="111">
        <f t="shared" si="17"/>
        <v>-56.609054300023921</v>
      </c>
      <c r="N111" s="112">
        <f>D111/D202*100</f>
        <v>4.1348423874427738</v>
      </c>
    </row>
    <row r="112" spans="1:14" ht="14.25" thickBot="1">
      <c r="A112" s="251"/>
      <c r="B112" s="205" t="s">
        <v>20</v>
      </c>
      <c r="C112" s="89">
        <v>34.682020000000001</v>
      </c>
      <c r="D112" s="89">
        <v>101.693578</v>
      </c>
      <c r="E112" s="89">
        <v>51.845298</v>
      </c>
      <c r="F112" s="31">
        <f>(D112-E112)/E112*100</f>
        <v>96.148121281895229</v>
      </c>
      <c r="G112" s="89">
        <v>1232</v>
      </c>
      <c r="H112" s="89">
        <v>24600</v>
      </c>
      <c r="I112" s="89">
        <v>158</v>
      </c>
      <c r="J112" s="89">
        <v>6.4210820000000002</v>
      </c>
      <c r="K112" s="89">
        <v>42.252867999999999</v>
      </c>
      <c r="L112" s="89">
        <v>99.97842399999999</v>
      </c>
      <c r="M112" s="31">
        <f t="shared" si="17"/>
        <v>-57.738013553804365</v>
      </c>
      <c r="N112" s="109">
        <f>D112/D203*100</f>
        <v>4.3074740860914691</v>
      </c>
    </row>
    <row r="113" spans="1:14" ht="14.25" thickBot="1">
      <c r="A113" s="251"/>
      <c r="B113" s="205" t="s">
        <v>21</v>
      </c>
      <c r="C113" s="89">
        <v>0</v>
      </c>
      <c r="D113" s="89">
        <v>2.5000000000000001E-2</v>
      </c>
      <c r="E113" s="89">
        <v>0.21679300000000001</v>
      </c>
      <c r="F113" s="31">
        <f>(D113-E113)/E113*100</f>
        <v>-88.468262351644199</v>
      </c>
      <c r="G113" s="89">
        <v>1</v>
      </c>
      <c r="H113" s="89">
        <v>17</v>
      </c>
      <c r="I113" s="89">
        <v>0</v>
      </c>
      <c r="J113" s="89">
        <v>0</v>
      </c>
      <c r="K113" s="89">
        <v>0</v>
      </c>
      <c r="L113" s="89">
        <v>0</v>
      </c>
      <c r="M113" s="31"/>
      <c r="N113" s="109">
        <f>D113/D204*100</f>
        <v>5.6185047079675889E-3</v>
      </c>
    </row>
    <row r="114" spans="1:14" ht="14.25" thickBot="1">
      <c r="A114" s="251"/>
      <c r="B114" s="205" t="s">
        <v>22</v>
      </c>
      <c r="C114" s="89">
        <v>1.6824030000000001</v>
      </c>
      <c r="D114" s="89">
        <v>6.3112550000000001</v>
      </c>
      <c r="E114" s="89">
        <v>3.1592720000000001</v>
      </c>
      <c r="F114" s="31">
        <f>(D114-E114)/E114*100</f>
        <v>99.769282290350432</v>
      </c>
      <c r="G114" s="89">
        <v>272</v>
      </c>
      <c r="H114" s="89">
        <v>86087.9</v>
      </c>
      <c r="I114" s="89">
        <v>0</v>
      </c>
      <c r="J114" s="89">
        <v>0</v>
      </c>
      <c r="K114" s="89">
        <v>0</v>
      </c>
      <c r="L114" s="89">
        <v>0.63049999999999995</v>
      </c>
      <c r="M114" s="31"/>
      <c r="N114" s="109">
        <f>D114/D205*100</f>
        <v>2.0212429980779238</v>
      </c>
    </row>
    <row r="115" spans="1:14" ht="14.25" thickBot="1">
      <c r="A115" s="251"/>
      <c r="B115" s="205" t="s">
        <v>23</v>
      </c>
      <c r="C115" s="89">
        <v>0</v>
      </c>
      <c r="D115" s="90">
        <v>0</v>
      </c>
      <c r="E115" s="90">
        <v>0</v>
      </c>
      <c r="F115" s="31" t="e">
        <f>(D115-E115)/E115*100</f>
        <v>#DIV/0!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31"/>
      <c r="N115" s="109">
        <f>D115/D206*100</f>
        <v>0</v>
      </c>
    </row>
    <row r="116" spans="1:14" ht="14.25" thickBot="1">
      <c r="A116" s="251"/>
      <c r="B116" s="205" t="s">
        <v>24</v>
      </c>
      <c r="C116" s="89">
        <v>12.393122999999997</v>
      </c>
      <c r="D116" s="89">
        <v>58.543205999999998</v>
      </c>
      <c r="E116" s="89">
        <v>37.813915999999999</v>
      </c>
      <c r="F116" s="31">
        <f>(D116-E116)/E116*100</f>
        <v>54.819209943767788</v>
      </c>
      <c r="G116" s="89">
        <v>433</v>
      </c>
      <c r="H116" s="89">
        <v>11370.3</v>
      </c>
      <c r="I116" s="89">
        <v>15</v>
      </c>
      <c r="J116" s="89">
        <v>12.06</v>
      </c>
      <c r="K116" s="89">
        <v>33.351999999999997</v>
      </c>
      <c r="L116" s="89">
        <v>0</v>
      </c>
      <c r="M116" s="31" t="e">
        <f>(K116-L116)/L116*100</f>
        <v>#DIV/0!</v>
      </c>
      <c r="N116" s="109">
        <f>D116/D207*100</f>
        <v>4.1653686444470797</v>
      </c>
    </row>
    <row r="117" spans="1:14" ht="14.25" thickBot="1">
      <c r="A117" s="251"/>
      <c r="B117" s="205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>
        <f>D117/D208*100</f>
        <v>0</v>
      </c>
    </row>
    <row r="118" spans="1:14" ht="14.25" thickBot="1">
      <c r="A118" s="251"/>
      <c r="B118" s="205" t="s">
        <v>26</v>
      </c>
      <c r="C118" s="89">
        <v>6.6597220000000004</v>
      </c>
      <c r="D118" s="89">
        <v>18.997536999999998</v>
      </c>
      <c r="E118" s="89">
        <v>11.618179</v>
      </c>
      <c r="F118" s="31">
        <f>(D118-E118)/E118*100</f>
        <v>63.515616345728517</v>
      </c>
      <c r="G118" s="89">
        <v>987</v>
      </c>
      <c r="H118" s="89">
        <v>90788.859999999986</v>
      </c>
      <c r="I118" s="89">
        <v>0</v>
      </c>
      <c r="J118" s="89">
        <v>0</v>
      </c>
      <c r="K118" s="89">
        <v>0</v>
      </c>
      <c r="L118" s="89">
        <v>2.9729550000000002</v>
      </c>
      <c r="M118" s="31">
        <f>(K118-L118)/L118*100</f>
        <v>-100</v>
      </c>
      <c r="N118" s="109">
        <f>D118/D209*100</f>
        <v>2.2274761413440354</v>
      </c>
    </row>
    <row r="119" spans="1:14" ht="14.25" thickBot="1">
      <c r="A119" s="251"/>
      <c r="B119" s="205" t="s">
        <v>27</v>
      </c>
      <c r="C119" s="89">
        <v>3.6456740000000001</v>
      </c>
      <c r="D119" s="91">
        <v>9.5310950000000005</v>
      </c>
      <c r="E119" s="291">
        <v>3.2193939999999999</v>
      </c>
      <c r="F119" s="31"/>
      <c r="G119" s="31">
        <v>7</v>
      </c>
      <c r="H119" s="31">
        <v>221.56831700000004</v>
      </c>
      <c r="I119" s="31">
        <v>0</v>
      </c>
      <c r="J119" s="31">
        <v>0</v>
      </c>
      <c r="K119" s="31">
        <v>0</v>
      </c>
      <c r="L119" s="31">
        <v>0</v>
      </c>
      <c r="M119" s="31"/>
      <c r="N119" s="109">
        <f>D119/D210*100</f>
        <v>6.7747789102687319</v>
      </c>
    </row>
    <row r="120" spans="1:14" ht="14.25" thickBot="1">
      <c r="A120" s="251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>
        <f>D120/D211*100</f>
        <v>0</v>
      </c>
    </row>
    <row r="121" spans="1:14" ht="14.25" thickBot="1">
      <c r="A121" s="251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9">
        <f>D121/D212*100</f>
        <v>0</v>
      </c>
    </row>
    <row r="122" spans="1:14" ht="14.25" thickBot="1">
      <c r="A122" s="251"/>
      <c r="B122" s="14" t="s">
        <v>30</v>
      </c>
      <c r="C122" s="31">
        <v>3.6456740000000001</v>
      </c>
      <c r="D122" s="31">
        <v>9.5310950000000005</v>
      </c>
      <c r="E122" s="31">
        <v>3.2193939999999999</v>
      </c>
      <c r="F122" s="31"/>
      <c r="G122" s="31">
        <v>7</v>
      </c>
      <c r="H122" s="31">
        <v>221.56831700000004</v>
      </c>
      <c r="I122" s="31">
        <v>0</v>
      </c>
      <c r="J122" s="31">
        <v>0</v>
      </c>
      <c r="K122" s="31">
        <v>0</v>
      </c>
      <c r="L122" s="31">
        <v>0</v>
      </c>
      <c r="M122" s="31"/>
      <c r="N122" s="109">
        <f>D122/D213*100</f>
        <v>125.26021693155349</v>
      </c>
    </row>
    <row r="123" spans="1:14" ht="14.25" thickBot="1">
      <c r="A123" s="258"/>
      <c r="B123" s="15" t="s">
        <v>126</v>
      </c>
      <c r="C123" s="16">
        <f t="shared" ref="C123:L123" si="18">C111+C113+C114+C115+C116+C117+C118+C119</f>
        <v>120.033214</v>
      </c>
      <c r="D123" s="16">
        <f t="shared" si="18"/>
        <v>392.315538</v>
      </c>
      <c r="E123" s="16">
        <f t="shared" si="18"/>
        <v>237.04239599999997</v>
      </c>
      <c r="F123" s="16">
        <f>(D123-E123)/E123*100</f>
        <v>65.50437585013276</v>
      </c>
      <c r="G123" s="16">
        <f t="shared" si="18"/>
        <v>4199</v>
      </c>
      <c r="H123" s="16">
        <f t="shared" si="18"/>
        <v>519040.674031</v>
      </c>
      <c r="I123" s="16">
        <f t="shared" si="18"/>
        <v>329</v>
      </c>
      <c r="J123" s="16">
        <f t="shared" si="18"/>
        <v>40.941259000000002</v>
      </c>
      <c r="K123" s="16">
        <f t="shared" si="18"/>
        <v>152.777063</v>
      </c>
      <c r="L123" s="16">
        <f t="shared" si="18"/>
        <v>278.83383099999998</v>
      </c>
      <c r="M123" s="16">
        <f t="shared" ref="M123:M125" si="19">(K123-L123)/L123*100</f>
        <v>-45.208562945147065</v>
      </c>
      <c r="N123" s="110">
        <f>D123/D214*100</f>
        <v>3.2045639551680876</v>
      </c>
    </row>
    <row r="124" spans="1:14" ht="14.25" thickTop="1">
      <c r="A124" s="249" t="s">
        <v>39</v>
      </c>
      <c r="B124" s="205" t="s">
        <v>19</v>
      </c>
      <c r="C124" s="34">
        <v>117.10331200000002</v>
      </c>
      <c r="D124" s="34">
        <v>371.38164499999999</v>
      </c>
      <c r="E124" s="292">
        <v>332.38184900000005</v>
      </c>
      <c r="F124" s="31">
        <f>(D124-E124)/E124*100</f>
        <v>11.733431328255215</v>
      </c>
      <c r="G124" s="178">
        <v>3149</v>
      </c>
      <c r="H124" s="34">
        <v>400909.695198</v>
      </c>
      <c r="I124" s="31">
        <v>411</v>
      </c>
      <c r="J124" s="34">
        <v>38.93</v>
      </c>
      <c r="K124" s="31">
        <v>146.80000000000001</v>
      </c>
      <c r="L124" s="34">
        <v>248.1</v>
      </c>
      <c r="M124" s="31">
        <f t="shared" si="19"/>
        <v>-40.830310358726315</v>
      </c>
      <c r="N124" s="109">
        <f>D124/D202*100</f>
        <v>5.1373915014536511</v>
      </c>
    </row>
    <row r="125" spans="1:14">
      <c r="A125" s="249"/>
      <c r="B125" s="205" t="s">
        <v>20</v>
      </c>
      <c r="C125" s="34">
        <v>45.179665999999997</v>
      </c>
      <c r="D125" s="34">
        <v>129.23314399999998</v>
      </c>
      <c r="E125" s="292">
        <v>90.003163999999998</v>
      </c>
      <c r="F125" s="31">
        <f>(D125-E125)/E125*100</f>
        <v>43.587334329713102</v>
      </c>
      <c r="G125" s="178">
        <v>1569</v>
      </c>
      <c r="H125" s="34">
        <v>31380</v>
      </c>
      <c r="I125" s="31">
        <v>211</v>
      </c>
      <c r="J125" s="34">
        <v>14.54</v>
      </c>
      <c r="K125" s="31">
        <v>54.03</v>
      </c>
      <c r="L125" s="34">
        <v>52.97</v>
      </c>
      <c r="M125" s="31">
        <f t="shared" si="19"/>
        <v>2.00113271663206</v>
      </c>
      <c r="N125" s="109">
        <f>D125/D203*100</f>
        <v>5.4739780996212684</v>
      </c>
    </row>
    <row r="126" spans="1:14">
      <c r="A126" s="249"/>
      <c r="B126" s="205" t="s">
        <v>21</v>
      </c>
      <c r="C126" s="34">
        <v>8.0870350000000002</v>
      </c>
      <c r="D126" s="34">
        <v>31.419428999999997</v>
      </c>
      <c r="E126" s="292">
        <v>22.999047000000001</v>
      </c>
      <c r="F126" s="31">
        <f>(D126-E126)/E126*100</f>
        <v>36.611873526759595</v>
      </c>
      <c r="G126" s="178">
        <v>18</v>
      </c>
      <c r="H126" s="34">
        <v>29430.262699999999</v>
      </c>
      <c r="I126" s="31"/>
      <c r="J126" s="34"/>
      <c r="K126" s="31"/>
      <c r="L126" s="34">
        <v>2.58</v>
      </c>
      <c r="M126" s="31"/>
      <c r="N126" s="109">
        <f>D126/D204*100</f>
        <v>7.0612083903261347</v>
      </c>
    </row>
    <row r="127" spans="1:14">
      <c r="A127" s="249"/>
      <c r="B127" s="205" t="s">
        <v>22</v>
      </c>
      <c r="C127" s="34">
        <v>2.4346200000000002</v>
      </c>
      <c r="D127" s="34">
        <v>4.770975</v>
      </c>
      <c r="E127" s="292">
        <v>4.4840099999999996</v>
      </c>
      <c r="F127" s="31">
        <f>(D127-E127)/E127*100</f>
        <v>6.3997404109268352</v>
      </c>
      <c r="G127" s="178">
        <v>539</v>
      </c>
      <c r="H127" s="34">
        <v>15544.8</v>
      </c>
      <c r="I127" s="31">
        <v>11</v>
      </c>
      <c r="J127" s="34">
        <v>0.37</v>
      </c>
      <c r="K127" s="31">
        <v>1.8</v>
      </c>
      <c r="L127" s="34">
        <v>4.37</v>
      </c>
      <c r="M127" s="31">
        <f>(K127-L127)/L127*100</f>
        <v>-58.810068649885594</v>
      </c>
      <c r="N127" s="109">
        <f>D127/D205*100</f>
        <v>1.52795281013916</v>
      </c>
    </row>
    <row r="128" spans="1:14">
      <c r="A128" s="249"/>
      <c r="B128" s="205" t="s">
        <v>23</v>
      </c>
      <c r="C128" s="34">
        <v>0</v>
      </c>
      <c r="D128" s="34">
        <v>0</v>
      </c>
      <c r="E128" s="292">
        <v>0</v>
      </c>
      <c r="F128" s="31" t="e">
        <f>(D128-E128)/E128*100</f>
        <v>#DIV/0!</v>
      </c>
      <c r="G128" s="178">
        <v>0</v>
      </c>
      <c r="H128" s="34">
        <v>0</v>
      </c>
      <c r="I128" s="31"/>
      <c r="J128" s="34"/>
      <c r="K128" s="31"/>
      <c r="L128" s="34"/>
      <c r="M128" s="31"/>
      <c r="N128" s="109">
        <f>D128/D206*100</f>
        <v>0</v>
      </c>
    </row>
    <row r="129" spans="1:14">
      <c r="A129" s="249"/>
      <c r="B129" s="205" t="s">
        <v>24</v>
      </c>
      <c r="C129" s="34">
        <v>5.3408749999999996</v>
      </c>
      <c r="D129" s="34">
        <v>6.9910199999999998</v>
      </c>
      <c r="E129" s="292">
        <v>20.890970000000003</v>
      </c>
      <c r="F129" s="31">
        <f>(D129-E129)/E129*100</f>
        <v>-66.535685035208999</v>
      </c>
      <c r="G129" s="178">
        <v>12</v>
      </c>
      <c r="H129" s="34">
        <v>19265.2</v>
      </c>
      <c r="I129" s="31">
        <v>10</v>
      </c>
      <c r="J129" s="34">
        <v>4.3600000000000003</v>
      </c>
      <c r="K129" s="31">
        <v>11.77</v>
      </c>
      <c r="L129" s="34">
        <v>1.76</v>
      </c>
      <c r="M129" s="31">
        <f>(K129-L129)/L129*100</f>
        <v>568.75</v>
      </c>
      <c r="N129" s="109">
        <f>D129/D207*100</f>
        <v>0.4974134061039025</v>
      </c>
    </row>
    <row r="130" spans="1:14">
      <c r="A130" s="249"/>
      <c r="B130" s="205" t="s">
        <v>25</v>
      </c>
      <c r="C130" s="34">
        <v>0</v>
      </c>
      <c r="D130" s="34">
        <v>0</v>
      </c>
      <c r="E130" s="292">
        <v>0</v>
      </c>
      <c r="F130" s="31"/>
      <c r="G130" s="178">
        <v>0</v>
      </c>
      <c r="H130" s="34">
        <v>0</v>
      </c>
      <c r="I130" s="31"/>
      <c r="J130" s="34"/>
      <c r="K130" s="31"/>
      <c r="L130" s="34"/>
      <c r="M130" s="31"/>
      <c r="N130" s="109">
        <f>D130/D208*100</f>
        <v>0</v>
      </c>
    </row>
    <row r="131" spans="1:14">
      <c r="A131" s="249"/>
      <c r="B131" s="205" t="s">
        <v>26</v>
      </c>
      <c r="C131" s="34">
        <v>13.715686999999999</v>
      </c>
      <c r="D131" s="34">
        <v>38.585068</v>
      </c>
      <c r="E131" s="292">
        <v>41.780027000000004</v>
      </c>
      <c r="F131" s="31">
        <f>(D131-E131)/E131*100</f>
        <v>-7.6470965420869748</v>
      </c>
      <c r="G131" s="178">
        <v>1719</v>
      </c>
      <c r="H131" s="34">
        <v>347563.34</v>
      </c>
      <c r="I131" s="31">
        <v>9</v>
      </c>
      <c r="J131" s="34">
        <v>0.16</v>
      </c>
      <c r="K131" s="31">
        <v>3.15</v>
      </c>
      <c r="L131" s="34">
        <v>2.29</v>
      </c>
      <c r="M131" s="31">
        <f>(K131-L131)/L131*100</f>
        <v>37.55458515283842</v>
      </c>
      <c r="N131" s="109">
        <f>D131/D209*100</f>
        <v>4.5241295428000594</v>
      </c>
    </row>
    <row r="132" spans="1:14">
      <c r="A132" s="249"/>
      <c r="B132" s="205" t="s">
        <v>27</v>
      </c>
      <c r="C132" s="34">
        <v>0.15298800000000001</v>
      </c>
      <c r="D132" s="34">
        <v>0.15298800000000001</v>
      </c>
      <c r="E132" s="292">
        <v>3.4811000000000002E-2</v>
      </c>
      <c r="F132" s="31">
        <f>(D132-E132)/E132*100</f>
        <v>339.48177300278644</v>
      </c>
      <c r="G132" s="178">
        <v>2</v>
      </c>
      <c r="H132" s="34">
        <v>232</v>
      </c>
      <c r="I132" s="31"/>
      <c r="J132" s="34"/>
      <c r="K132" s="34"/>
      <c r="L132" s="34"/>
      <c r="M132" s="31"/>
      <c r="N132" s="109">
        <f>D132/D210*100</f>
        <v>0.10874509968940534</v>
      </c>
    </row>
    <row r="133" spans="1:14">
      <c r="A133" s="249"/>
      <c r="B133" s="14" t="s">
        <v>28</v>
      </c>
      <c r="C133" s="34">
        <v>0</v>
      </c>
      <c r="D133" s="34">
        <v>0</v>
      </c>
      <c r="E133" s="292">
        <v>0</v>
      </c>
      <c r="F133" s="31"/>
      <c r="G133" s="178">
        <v>0</v>
      </c>
      <c r="H133" s="34">
        <v>0</v>
      </c>
      <c r="I133" s="34"/>
      <c r="J133" s="34"/>
      <c r="K133" s="34"/>
      <c r="L133" s="34"/>
      <c r="M133" s="31"/>
      <c r="N133" s="109">
        <f>D133/D211*100</f>
        <v>0</v>
      </c>
    </row>
    <row r="134" spans="1:14">
      <c r="A134" s="249"/>
      <c r="B134" s="14" t="s">
        <v>29</v>
      </c>
      <c r="C134" s="34">
        <v>0</v>
      </c>
      <c r="D134" s="34">
        <v>0</v>
      </c>
      <c r="E134" s="292">
        <v>0</v>
      </c>
      <c r="F134" s="31"/>
      <c r="G134" s="178">
        <v>0</v>
      </c>
      <c r="H134" s="34">
        <v>0</v>
      </c>
      <c r="I134" s="34"/>
      <c r="J134" s="34"/>
      <c r="K134" s="34"/>
      <c r="L134" s="34"/>
      <c r="M134" s="31"/>
      <c r="N134" s="109">
        <f>D134/D212*100</f>
        <v>0</v>
      </c>
    </row>
    <row r="135" spans="1:14">
      <c r="A135" s="249"/>
      <c r="B135" s="14" t="s">
        <v>30</v>
      </c>
      <c r="C135" s="34">
        <v>0</v>
      </c>
      <c r="D135" s="34">
        <v>0</v>
      </c>
      <c r="E135" s="34">
        <v>0</v>
      </c>
      <c r="F135" s="31"/>
      <c r="G135" s="178">
        <v>0</v>
      </c>
      <c r="H135" s="34">
        <v>0</v>
      </c>
      <c r="I135" s="34"/>
      <c r="J135" s="34"/>
      <c r="K135" s="34"/>
      <c r="L135" s="34"/>
      <c r="M135" s="31"/>
      <c r="N135" s="109">
        <f>D135/D213*100</f>
        <v>0</v>
      </c>
    </row>
    <row r="136" spans="1:14" ht="14.25" thickBot="1">
      <c r="A136" s="250"/>
      <c r="B136" s="15" t="s">
        <v>126</v>
      </c>
      <c r="C136" s="16">
        <f t="shared" ref="C136:L136" si="20">C124+C126+C127+C128+C129+C130+C131+C132</f>
        <v>146.83451700000001</v>
      </c>
      <c r="D136" s="16">
        <f t="shared" si="20"/>
        <v>453.30112499999996</v>
      </c>
      <c r="E136" s="16">
        <f t="shared" si="20"/>
        <v>422.57071400000007</v>
      </c>
      <c r="F136" s="16">
        <f>(D136-E136)/E136*100</f>
        <v>7.2722528991916571</v>
      </c>
      <c r="G136" s="16">
        <f t="shared" si="20"/>
        <v>5439</v>
      </c>
      <c r="H136" s="16">
        <f t="shared" si="20"/>
        <v>812945.29789800011</v>
      </c>
      <c r="I136" s="16">
        <f t="shared" si="20"/>
        <v>441</v>
      </c>
      <c r="J136" s="16">
        <f t="shared" si="20"/>
        <v>43.819999999999993</v>
      </c>
      <c r="K136" s="16">
        <f t="shared" si="20"/>
        <v>163.52000000000004</v>
      </c>
      <c r="L136" s="16">
        <f t="shared" si="20"/>
        <v>259.10000000000002</v>
      </c>
      <c r="M136" s="16">
        <f t="shared" ref="M136:M138" si="21">(K136-L136)/L136*100</f>
        <v>-36.889231956773436</v>
      </c>
      <c r="N136" s="110">
        <f>D136/D214*100</f>
        <v>3.7027145379394675</v>
      </c>
    </row>
    <row r="137" spans="1:14" ht="15" thickTop="1" thickBot="1">
      <c r="A137" s="251" t="s">
        <v>40</v>
      </c>
      <c r="B137" s="205" t="s">
        <v>19</v>
      </c>
      <c r="C137" s="71">
        <v>52.26</v>
      </c>
      <c r="D137" s="71">
        <v>134.28</v>
      </c>
      <c r="E137" s="106">
        <v>132.88999999999999</v>
      </c>
      <c r="F137" s="34">
        <f>(D137-E137)/E137*100</f>
        <v>1.0459778764391714</v>
      </c>
      <c r="G137" s="72">
        <v>1389</v>
      </c>
      <c r="H137" s="72">
        <v>116369.7</v>
      </c>
      <c r="I137" s="72">
        <v>265</v>
      </c>
      <c r="J137" s="72">
        <v>18.690000000000001</v>
      </c>
      <c r="K137" s="107">
        <v>109.46</v>
      </c>
      <c r="L137" s="107">
        <v>79.819999999999993</v>
      </c>
      <c r="M137" s="34">
        <f t="shared" si="21"/>
        <v>37.133550488599354</v>
      </c>
      <c r="N137" s="109">
        <f>D137/D202*100</f>
        <v>1.8575202627884215</v>
      </c>
    </row>
    <row r="138" spans="1:14" ht="14.25" thickBot="1">
      <c r="A138" s="251"/>
      <c r="B138" s="205" t="s">
        <v>20</v>
      </c>
      <c r="C138" s="72">
        <v>20.170000000000002</v>
      </c>
      <c r="D138" s="72">
        <v>53.65</v>
      </c>
      <c r="E138" s="107">
        <v>48.27</v>
      </c>
      <c r="F138" s="31">
        <f>(D138-E138)/E138*100</f>
        <v>11.145639113320893</v>
      </c>
      <c r="G138" s="72">
        <v>654</v>
      </c>
      <c r="H138" s="72">
        <v>12980</v>
      </c>
      <c r="I138" s="72">
        <v>111</v>
      </c>
      <c r="J138" s="72">
        <v>4.5999999999999996</v>
      </c>
      <c r="K138" s="72">
        <v>59.38</v>
      </c>
      <c r="L138" s="107">
        <v>50.05</v>
      </c>
      <c r="M138" s="31">
        <f t="shared" si="21"/>
        <v>18.64135864135865</v>
      </c>
      <c r="N138" s="109">
        <f>D138/D203*100</f>
        <v>2.2724737320070236</v>
      </c>
    </row>
    <row r="139" spans="1:14" ht="14.25" thickBot="1">
      <c r="A139" s="251"/>
      <c r="B139" s="205" t="s">
        <v>21</v>
      </c>
      <c r="C139" s="72">
        <v>0.18</v>
      </c>
      <c r="D139" s="72">
        <v>1.62</v>
      </c>
      <c r="E139" s="107">
        <v>2.39</v>
      </c>
      <c r="F139" s="31"/>
      <c r="G139" s="72">
        <v>2</v>
      </c>
      <c r="H139" s="107">
        <v>921.3</v>
      </c>
      <c r="I139" s="107">
        <v>1</v>
      </c>
      <c r="J139" s="107"/>
      <c r="K139" s="107">
        <v>9.9</v>
      </c>
      <c r="L139" s="107"/>
      <c r="M139" s="31"/>
      <c r="N139" s="109">
        <f>D139/D204*100</f>
        <v>0.36407910507629976</v>
      </c>
    </row>
    <row r="140" spans="1:14" ht="14.25" thickBot="1">
      <c r="A140" s="251"/>
      <c r="B140" s="205" t="s">
        <v>22</v>
      </c>
      <c r="C140" s="72"/>
      <c r="D140" s="72"/>
      <c r="E140" s="107"/>
      <c r="F140" s="31"/>
      <c r="G140" s="72"/>
      <c r="H140" s="107"/>
      <c r="I140" s="107"/>
      <c r="J140" s="107"/>
      <c r="K140" s="107"/>
      <c r="L140" s="107"/>
      <c r="M140" s="31"/>
      <c r="N140" s="109">
        <f>D140/D205*100</f>
        <v>0</v>
      </c>
    </row>
    <row r="141" spans="1:14" ht="14.25" thickBot="1">
      <c r="A141" s="251"/>
      <c r="B141" s="205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51"/>
      <c r="B142" s="205" t="s">
        <v>24</v>
      </c>
      <c r="C142" s="72">
        <v>2.4</v>
      </c>
      <c r="D142" s="72">
        <v>2.5099999999999998</v>
      </c>
      <c r="E142" s="107">
        <v>1.37</v>
      </c>
      <c r="F142" s="31"/>
      <c r="G142" s="72">
        <v>6</v>
      </c>
      <c r="H142" s="107">
        <v>1924.6</v>
      </c>
      <c r="I142" s="107"/>
      <c r="J142" s="107"/>
      <c r="K142" s="107"/>
      <c r="L142" s="107"/>
      <c r="M142" s="31"/>
      <c r="N142" s="109">
        <f>D142/D207*100</f>
        <v>0.17858733765899615</v>
      </c>
    </row>
    <row r="143" spans="1:14" ht="14.25" thickBot="1">
      <c r="A143" s="251"/>
      <c r="B143" s="205" t="s">
        <v>25</v>
      </c>
      <c r="C143" s="74"/>
      <c r="D143" s="74"/>
      <c r="E143" s="138"/>
      <c r="F143" s="31"/>
      <c r="G143" s="74"/>
      <c r="H143" s="138"/>
      <c r="I143" s="138"/>
      <c r="J143" s="138"/>
      <c r="K143" s="138"/>
      <c r="L143" s="138"/>
      <c r="M143" s="31"/>
      <c r="N143" s="109">
        <f>D143/D208*100</f>
        <v>0</v>
      </c>
    </row>
    <row r="144" spans="1:14" ht="14.25" thickBot="1">
      <c r="A144" s="251"/>
      <c r="B144" s="205" t="s">
        <v>26</v>
      </c>
      <c r="C144" s="72">
        <v>0.55000000000000004</v>
      </c>
      <c r="D144" s="72">
        <v>0.91</v>
      </c>
      <c r="E144" s="107">
        <v>0.56000000000000005</v>
      </c>
      <c r="F144" s="31"/>
      <c r="G144" s="72">
        <v>62</v>
      </c>
      <c r="H144" s="107">
        <v>18241.7</v>
      </c>
      <c r="I144" s="107">
        <v>1</v>
      </c>
      <c r="J144" s="107"/>
      <c r="K144" s="107">
        <v>1.19</v>
      </c>
      <c r="L144" s="107"/>
      <c r="M144" s="31"/>
      <c r="N144" s="109">
        <f>D144/D209*100</f>
        <v>0.10669821506983102</v>
      </c>
    </row>
    <row r="145" spans="1:14" ht="14.25" thickBot="1">
      <c r="A145" s="251"/>
      <c r="B145" s="205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>
        <f>D145/D210*100</f>
        <v>0</v>
      </c>
    </row>
    <row r="146" spans="1:14" ht="14.25" thickBot="1">
      <c r="A146" s="251"/>
      <c r="B146" s="14" t="s">
        <v>28</v>
      </c>
      <c r="C146" s="75"/>
      <c r="D146" s="75"/>
      <c r="E146" s="131"/>
      <c r="F146" s="31"/>
      <c r="G146" s="75"/>
      <c r="H146" s="131"/>
      <c r="I146" s="131"/>
      <c r="J146" s="131"/>
      <c r="K146" s="131"/>
      <c r="L146" s="131"/>
      <c r="M146" s="31"/>
      <c r="N146" s="109">
        <f>D146/D211*100</f>
        <v>0</v>
      </c>
    </row>
    <row r="147" spans="1:14" ht="14.25" thickBot="1">
      <c r="A147" s="251"/>
      <c r="B147" s="14" t="s">
        <v>29</v>
      </c>
      <c r="C147" s="75"/>
      <c r="D147" s="75"/>
      <c r="E147" s="131"/>
      <c r="F147" s="31"/>
      <c r="G147" s="75"/>
      <c r="H147" s="131"/>
      <c r="I147" s="131"/>
      <c r="J147" s="131"/>
      <c r="K147" s="131"/>
      <c r="L147" s="131"/>
      <c r="M147" s="31"/>
      <c r="N147" s="109">
        <f>D147/D212*100</f>
        <v>0</v>
      </c>
    </row>
    <row r="148" spans="1:14" ht="14.25" thickBot="1">
      <c r="A148" s="251"/>
      <c r="B148" s="14" t="s">
        <v>30</v>
      </c>
      <c r="C148" s="75"/>
      <c r="D148" s="75"/>
      <c r="E148" s="131"/>
      <c r="F148" s="31"/>
      <c r="G148" s="75"/>
      <c r="H148" s="131"/>
      <c r="I148" s="131"/>
      <c r="J148" s="131"/>
      <c r="K148" s="131"/>
      <c r="L148" s="131"/>
      <c r="M148" s="31"/>
      <c r="N148" s="109">
        <f>D148/D213*100</f>
        <v>0</v>
      </c>
    </row>
    <row r="149" spans="1:14" ht="14.25" thickBot="1">
      <c r="A149" s="258"/>
      <c r="B149" s="15" t="s">
        <v>126</v>
      </c>
      <c r="C149" s="16">
        <f t="shared" ref="C149:L149" si="22">C137+C139+C140+C141+C142+C143+C144+C145</f>
        <v>55.389999999999993</v>
      </c>
      <c r="D149" s="16">
        <f t="shared" si="22"/>
        <v>139.32</v>
      </c>
      <c r="E149" s="16">
        <f t="shared" si="22"/>
        <v>137.20999999999998</v>
      </c>
      <c r="F149" s="16">
        <f>(D149-E149)/E149*100</f>
        <v>1.5377887909044632</v>
      </c>
      <c r="G149" s="16">
        <f t="shared" si="22"/>
        <v>1459</v>
      </c>
      <c r="H149" s="16">
        <f t="shared" si="22"/>
        <v>137457.30000000002</v>
      </c>
      <c r="I149" s="16">
        <f t="shared" si="22"/>
        <v>267</v>
      </c>
      <c r="J149" s="16">
        <f t="shared" si="22"/>
        <v>18.690000000000001</v>
      </c>
      <c r="K149" s="16">
        <f t="shared" si="22"/>
        <v>120.55</v>
      </c>
      <c r="L149" s="16">
        <f t="shared" si="22"/>
        <v>79.819999999999993</v>
      </c>
      <c r="M149" s="16">
        <f>(K149-L149)/L149*100</f>
        <v>51.027311450764223</v>
      </c>
      <c r="N149" s="110">
        <f>D149/D214*100</f>
        <v>1.1380121534569909</v>
      </c>
    </row>
    <row r="150" spans="1:14" ht="15" thickTop="1" thickBot="1">
      <c r="A150" s="251" t="s">
        <v>66</v>
      </c>
      <c r="B150" s="205" t="s">
        <v>19</v>
      </c>
      <c r="C150" s="31">
        <v>79.517111</v>
      </c>
      <c r="D150" s="32">
        <v>220.721037</v>
      </c>
      <c r="E150" s="32">
        <v>208.29046199999999</v>
      </c>
      <c r="F150" s="32">
        <f>(D150-E150)/E150*100</f>
        <v>5.9679040896265354</v>
      </c>
      <c r="G150" s="31">
        <v>1843</v>
      </c>
      <c r="H150" s="31">
        <v>214785.06182</v>
      </c>
      <c r="I150" s="31">
        <v>326</v>
      </c>
      <c r="J150" s="31">
        <v>58.506151000000003</v>
      </c>
      <c r="K150" s="31">
        <v>160.676391</v>
      </c>
      <c r="L150" s="31">
        <v>102.369338</v>
      </c>
      <c r="M150" s="32">
        <f>(K150-L150)/L150*100</f>
        <v>56.957536445141407</v>
      </c>
      <c r="N150" s="113">
        <f>D150/D202*100</f>
        <v>3.0532752357102542</v>
      </c>
    </row>
    <row r="151" spans="1:14" ht="14.25" thickBot="1">
      <c r="A151" s="251"/>
      <c r="B151" s="205" t="s">
        <v>20</v>
      </c>
      <c r="C151" s="31">
        <v>28.064554000000001</v>
      </c>
      <c r="D151" s="32">
        <v>75.439942000000002</v>
      </c>
      <c r="E151" s="31">
        <v>82.457097000000005</v>
      </c>
      <c r="F151" s="32">
        <f>(D151-E151)/E151*100</f>
        <v>-8.5100679690433463</v>
      </c>
      <c r="G151" s="31">
        <v>892</v>
      </c>
      <c r="H151" s="31">
        <v>17840</v>
      </c>
      <c r="I151" s="31">
        <v>158</v>
      </c>
      <c r="J151" s="31">
        <v>34.790405</v>
      </c>
      <c r="K151" s="31">
        <v>83.592748</v>
      </c>
      <c r="L151" s="31">
        <v>51.101739000000002</v>
      </c>
      <c r="M151" s="31">
        <f>(K151-L151)/L151*100</f>
        <v>63.58102412131219</v>
      </c>
      <c r="N151" s="109">
        <f>D151/D203*100</f>
        <v>3.195438705296056</v>
      </c>
    </row>
    <row r="152" spans="1:14" ht="14.25" thickBot="1">
      <c r="A152" s="251"/>
      <c r="B152" s="205" t="s">
        <v>21</v>
      </c>
      <c r="C152" s="31">
        <v>2.8302000000000001E-2</v>
      </c>
      <c r="D152" s="32">
        <v>1.441336</v>
      </c>
      <c r="E152" s="31">
        <v>4.6457040000000003</v>
      </c>
      <c r="F152" s="32">
        <f>(D152-E152)/E152*100</f>
        <v>-68.974863658984745</v>
      </c>
      <c r="G152" s="31">
        <v>2</v>
      </c>
      <c r="H152" s="31">
        <v>1892.27</v>
      </c>
      <c r="I152" s="31">
        <v>0</v>
      </c>
      <c r="J152" s="31">
        <v>0</v>
      </c>
      <c r="K152" s="31">
        <v>0</v>
      </c>
      <c r="L152" s="31">
        <v>0</v>
      </c>
      <c r="M152" s="31"/>
      <c r="N152" s="109">
        <f>D152/D204*100</f>
        <v>0.3239261240705269</v>
      </c>
    </row>
    <row r="153" spans="1:14" ht="14.25" thickBot="1">
      <c r="A153" s="251"/>
      <c r="B153" s="205" t="s">
        <v>22</v>
      </c>
      <c r="C153" s="31">
        <v>0.94971700000000003</v>
      </c>
      <c r="D153" s="32">
        <v>2.2893370000000002</v>
      </c>
      <c r="E153" s="31">
        <v>6.35189</v>
      </c>
      <c r="F153" s="32">
        <f>(D153-E153)/E153*100</f>
        <v>-63.958176227862872</v>
      </c>
      <c r="G153" s="31">
        <v>76</v>
      </c>
      <c r="H153" s="31">
        <v>3575.9966239999999</v>
      </c>
      <c r="I153" s="31">
        <v>1</v>
      </c>
      <c r="J153" s="31">
        <v>0.1386</v>
      </c>
      <c r="K153" s="31">
        <v>0.1386</v>
      </c>
      <c r="L153" s="31">
        <v>0.2</v>
      </c>
      <c r="M153" s="31">
        <f>(K153-L153)/L153*100</f>
        <v>-30.700000000000006</v>
      </c>
      <c r="N153" s="109">
        <f>D153/D205*100</f>
        <v>0.73318323875215319</v>
      </c>
    </row>
    <row r="154" spans="1:14" ht="14.25" thickBot="1">
      <c r="A154" s="251"/>
      <c r="B154" s="205" t="s">
        <v>23</v>
      </c>
      <c r="C154" s="31">
        <v>0.79245600000000005</v>
      </c>
      <c r="D154" s="32">
        <v>3.2169940000000001</v>
      </c>
      <c r="E154" s="31">
        <v>0</v>
      </c>
      <c r="F154" s="32" t="e">
        <f>(D154-E154)/E154*100</f>
        <v>#DIV/0!</v>
      </c>
      <c r="G154" s="31">
        <v>30</v>
      </c>
      <c r="H154" s="31">
        <v>30000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>D154/D206*100</f>
        <v>10.467568989933349</v>
      </c>
    </row>
    <row r="155" spans="1:14" ht="14.25" thickBot="1">
      <c r="A155" s="251"/>
      <c r="B155" s="205" t="s">
        <v>24</v>
      </c>
      <c r="C155" s="31">
        <v>0.62307299999999799</v>
      </c>
      <c r="D155" s="32">
        <v>9.6231790000000004</v>
      </c>
      <c r="E155" s="31">
        <v>10.650900999999999</v>
      </c>
      <c r="F155" s="32">
        <f>(D155-E155)/E155*100</f>
        <v>-9.649155503370082</v>
      </c>
      <c r="G155" s="31">
        <v>18</v>
      </c>
      <c r="H155" s="31">
        <v>3650.7541700000002</v>
      </c>
      <c r="I155" s="31">
        <v>2</v>
      </c>
      <c r="J155" s="31">
        <v>0</v>
      </c>
      <c r="K155" s="31">
        <v>0</v>
      </c>
      <c r="L155" s="31">
        <v>0.95</v>
      </c>
      <c r="M155" s="31"/>
      <c r="N155" s="109">
        <f>D155/D207*100</f>
        <v>0.68469239738086096</v>
      </c>
    </row>
    <row r="156" spans="1:14" ht="14.25" thickBot="1">
      <c r="A156" s="251"/>
      <c r="B156" s="205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9">
        <f>D156/D208*100</f>
        <v>0</v>
      </c>
    </row>
    <row r="157" spans="1:14" ht="14.25" thickBot="1">
      <c r="A157" s="251"/>
      <c r="B157" s="205" t="s">
        <v>26</v>
      </c>
      <c r="C157" s="31">
        <v>10.035837000000001</v>
      </c>
      <c r="D157" s="32">
        <v>26.06549</v>
      </c>
      <c r="E157" s="31">
        <v>61.938037000000001</v>
      </c>
      <c r="F157" s="32">
        <f>(D157-E157)/E157*100</f>
        <v>-57.916829039964568</v>
      </c>
      <c r="G157" s="31">
        <v>698</v>
      </c>
      <c r="H157" s="31">
        <v>104379.214699</v>
      </c>
      <c r="I157" s="31">
        <v>18654</v>
      </c>
      <c r="J157" s="31">
        <v>1.385394</v>
      </c>
      <c r="K157" s="31">
        <v>2.9720430000000002</v>
      </c>
      <c r="L157" s="31">
        <v>1.2334579999999999</v>
      </c>
      <c r="M157" s="31">
        <f>(K157-L157)/L157*100</f>
        <v>140.95210376032264</v>
      </c>
      <c r="N157" s="109">
        <f>D157/D209*100</f>
        <v>3.0561991845280545</v>
      </c>
    </row>
    <row r="158" spans="1:14" ht="14.25" thickBot="1">
      <c r="A158" s="251"/>
      <c r="B158" s="205" t="s">
        <v>27</v>
      </c>
      <c r="C158" s="31">
        <v>0</v>
      </c>
      <c r="D158" s="32">
        <v>0</v>
      </c>
      <c r="E158" s="31"/>
      <c r="F158" s="32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0</v>
      </c>
    </row>
    <row r="159" spans="1:14" ht="14.25" thickBot="1">
      <c r="A159" s="251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>
        <f>D159/D211*100</f>
        <v>0</v>
      </c>
    </row>
    <row r="160" spans="1:14" ht="14.25" thickBot="1">
      <c r="A160" s="251"/>
      <c r="B160" s="14" t="s">
        <v>29</v>
      </c>
      <c r="C160" s="31">
        <v>0</v>
      </c>
      <c r="D160" s="32">
        <v>0</v>
      </c>
      <c r="E160" s="34">
        <v>21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>
        <f>D160/D212*100</f>
        <v>0</v>
      </c>
    </row>
    <row r="161" spans="1:14" ht="14.25" thickBot="1">
      <c r="A161" s="251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>
        <f>D161/D213*100</f>
        <v>0</v>
      </c>
    </row>
    <row r="162" spans="1:14" ht="14.25" thickBot="1">
      <c r="A162" s="258"/>
      <c r="B162" s="15" t="s">
        <v>126</v>
      </c>
      <c r="C162" s="16">
        <f t="shared" ref="C162:L162" si="23">C150+C152+C153+C154+C155+C156+C157+C158</f>
        <v>91.94649600000001</v>
      </c>
      <c r="D162" s="16">
        <f t="shared" si="23"/>
        <v>263.357373</v>
      </c>
      <c r="E162" s="16">
        <f t="shared" si="23"/>
        <v>291.87699399999997</v>
      </c>
      <c r="F162" s="16">
        <f>(D162-E162)/E162*100</f>
        <v>-9.7711096065351342</v>
      </c>
      <c r="G162" s="16">
        <f t="shared" si="23"/>
        <v>2667</v>
      </c>
      <c r="H162" s="16">
        <f t="shared" si="23"/>
        <v>358283.29731299996</v>
      </c>
      <c r="I162" s="16">
        <f t="shared" si="23"/>
        <v>18983</v>
      </c>
      <c r="J162" s="16">
        <f t="shared" si="23"/>
        <v>60.030144999999997</v>
      </c>
      <c r="K162" s="16">
        <f t="shared" si="23"/>
        <v>163.78703400000001</v>
      </c>
      <c r="L162" s="16">
        <f t="shared" si="23"/>
        <v>104.752796</v>
      </c>
      <c r="M162" s="16">
        <f t="shared" ref="M162:M164" si="24">(K162-L162)/L162*100</f>
        <v>56.355763525395538</v>
      </c>
      <c r="N162" s="110">
        <f>D162/D214*100</f>
        <v>2.1511907204744904</v>
      </c>
    </row>
    <row r="163" spans="1:14" ht="15" thickTop="1" thickBot="1">
      <c r="A163" s="248" t="s">
        <v>42</v>
      </c>
      <c r="B163" s="18" t="s">
        <v>19</v>
      </c>
      <c r="C163" s="94">
        <v>26.23</v>
      </c>
      <c r="D163" s="94">
        <v>49.94</v>
      </c>
      <c r="E163" s="94">
        <v>26.44</v>
      </c>
      <c r="F163" s="111">
        <f>(D163-E163)/E163*100</f>
        <v>88.880484114977293</v>
      </c>
      <c r="G163" s="95">
        <v>505</v>
      </c>
      <c r="H163" s="95">
        <v>80435.38</v>
      </c>
      <c r="I163" s="95">
        <v>86</v>
      </c>
      <c r="J163" s="95">
        <v>9.8699999999999992</v>
      </c>
      <c r="K163" s="95">
        <v>28.83</v>
      </c>
      <c r="L163" s="95">
        <v>7.83</v>
      </c>
      <c r="M163" s="34">
        <f t="shared" si="24"/>
        <v>268.19923371647508</v>
      </c>
      <c r="N163" s="112">
        <f>D163/D202*100</f>
        <v>0.690829326211303</v>
      </c>
    </row>
    <row r="164" spans="1:14" ht="14.25" thickBot="1">
      <c r="A164" s="251"/>
      <c r="B164" s="205" t="s">
        <v>20</v>
      </c>
      <c r="C164" s="95">
        <v>3.78</v>
      </c>
      <c r="D164" s="95">
        <v>5.31</v>
      </c>
      <c r="E164" s="95">
        <v>8.66</v>
      </c>
      <c r="F164" s="32">
        <f>(D164-E164)/E164*100</f>
        <v>-38.683602771362594</v>
      </c>
      <c r="G164" s="95">
        <v>54</v>
      </c>
      <c r="H164" s="95">
        <v>1080</v>
      </c>
      <c r="I164" s="95">
        <v>20</v>
      </c>
      <c r="J164" s="95">
        <v>1.89</v>
      </c>
      <c r="K164" s="95">
        <v>3.45</v>
      </c>
      <c r="L164" s="95">
        <v>1.1299999999999999</v>
      </c>
      <c r="M164" s="34">
        <f t="shared" si="24"/>
        <v>205.30973451327438</v>
      </c>
      <c r="N164" s="109">
        <f>D164/D203*100</f>
        <v>0.22491771699827204</v>
      </c>
    </row>
    <row r="165" spans="1:14" ht="14.25" thickBot="1">
      <c r="A165" s="251"/>
      <c r="B165" s="205" t="s">
        <v>21</v>
      </c>
      <c r="C165" s="95">
        <v>0</v>
      </c>
      <c r="D165" s="95">
        <v>0</v>
      </c>
      <c r="E165" s="95">
        <v>0</v>
      </c>
      <c r="F165" s="32" t="e">
        <f>(D165-E165)/E165*100</f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>D165/D204*100</f>
        <v>0</v>
      </c>
    </row>
    <row r="166" spans="1:14" ht="14.25" thickBot="1">
      <c r="A166" s="251"/>
      <c r="B166" s="205" t="s">
        <v>22</v>
      </c>
      <c r="C166" s="95">
        <v>0.01</v>
      </c>
      <c r="D166" s="95">
        <v>0.02</v>
      </c>
      <c r="E166" s="95">
        <v>0.01</v>
      </c>
      <c r="F166" s="32">
        <f>(D166-E166)/E166*100</f>
        <v>100</v>
      </c>
      <c r="G166" s="95">
        <v>2</v>
      </c>
      <c r="H166" s="95">
        <v>21.4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>D166/D205*100</f>
        <v>6.4052014950367999E-3</v>
      </c>
    </row>
    <row r="167" spans="1:14" ht="14.25" thickBot="1">
      <c r="A167" s="251"/>
      <c r="B167" s="205" t="s">
        <v>23</v>
      </c>
      <c r="C167" s="95">
        <v>0</v>
      </c>
      <c r="D167" s="95">
        <v>0</v>
      </c>
      <c r="E167" s="95">
        <v>0</v>
      </c>
      <c r="F167" s="32" t="e">
        <f>(D167-E167)/E167*100</f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>D167/D206*100</f>
        <v>0</v>
      </c>
    </row>
    <row r="168" spans="1:14" ht="14.25" thickBot="1">
      <c r="A168" s="251"/>
      <c r="B168" s="205" t="s">
        <v>24</v>
      </c>
      <c r="C168" s="95">
        <v>0</v>
      </c>
      <c r="D168" s="95">
        <v>0</v>
      </c>
      <c r="E168" s="95">
        <v>0</v>
      </c>
      <c r="F168" s="32" t="e">
        <f>(D168-E168)/E168*100</f>
        <v>#DIV/0!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>D168/D207*100</f>
        <v>0</v>
      </c>
    </row>
    <row r="169" spans="1:14" ht="14.25" thickBot="1">
      <c r="A169" s="251"/>
      <c r="B169" s="205" t="s">
        <v>25</v>
      </c>
      <c r="C169" s="95">
        <v>0</v>
      </c>
      <c r="D169" s="95">
        <v>31.98</v>
      </c>
      <c r="E169" s="95">
        <v>8.07</v>
      </c>
      <c r="F169" s="32"/>
      <c r="G169" s="95">
        <v>3</v>
      </c>
      <c r="H169" s="95">
        <v>603.46</v>
      </c>
      <c r="I169" s="95">
        <v>0</v>
      </c>
      <c r="J169" s="95">
        <v>0</v>
      </c>
      <c r="K169" s="95">
        <v>0</v>
      </c>
      <c r="L169" s="95">
        <v>0</v>
      </c>
      <c r="M169" s="34"/>
      <c r="N169" s="109">
        <f>D169/D208*100</f>
        <v>1.7509494909612042</v>
      </c>
    </row>
    <row r="170" spans="1:14" ht="14.25" thickBot="1">
      <c r="A170" s="251"/>
      <c r="B170" s="205" t="s">
        <v>26</v>
      </c>
      <c r="C170" s="95">
        <v>1.2</v>
      </c>
      <c r="D170" s="95">
        <v>2.4700000000000002</v>
      </c>
      <c r="E170" s="95">
        <v>4.25</v>
      </c>
      <c r="F170" s="32">
        <f>(D170-E170)/E170*100</f>
        <v>-41.882352941176464</v>
      </c>
      <c r="G170" s="95">
        <v>312</v>
      </c>
      <c r="H170" s="95">
        <v>10504.48</v>
      </c>
      <c r="I170" s="95">
        <v>2</v>
      </c>
      <c r="J170" s="95">
        <v>0</v>
      </c>
      <c r="K170" s="95">
        <v>0.5</v>
      </c>
      <c r="L170" s="95">
        <v>5.44</v>
      </c>
      <c r="M170" s="34">
        <f>(K170-L170)/L170*100</f>
        <v>-90.808823529411768</v>
      </c>
      <c r="N170" s="109">
        <f>D170/D209*100</f>
        <v>0.28960944090382701</v>
      </c>
    </row>
    <row r="171" spans="1:14" ht="14.25" thickBot="1">
      <c r="A171" s="251"/>
      <c r="B171" s="205" t="s">
        <v>27</v>
      </c>
      <c r="C171" s="98">
        <v>0</v>
      </c>
      <c r="D171" s="98">
        <v>0</v>
      </c>
      <c r="E171" s="98">
        <v>0</v>
      </c>
      <c r="F171" s="32" t="e">
        <f>(D171-E171)/E171*100</f>
        <v>#DIV/0!</v>
      </c>
      <c r="G171" s="98">
        <v>0</v>
      </c>
      <c r="H171" s="98">
        <v>0</v>
      </c>
      <c r="I171" s="98"/>
      <c r="J171" s="98"/>
      <c r="K171" s="98"/>
      <c r="L171" s="98"/>
      <c r="M171" s="31"/>
      <c r="N171" s="109">
        <f>D171/D210*100</f>
        <v>0</v>
      </c>
    </row>
    <row r="172" spans="1:14" ht="14.25" thickBot="1">
      <c r="A172" s="251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>
        <f>D172/D211*100</f>
        <v>0</v>
      </c>
    </row>
    <row r="173" spans="1:14" ht="14.25" thickBot="1">
      <c r="A173" s="251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>
        <f>D173/D212*100</f>
        <v>0</v>
      </c>
    </row>
    <row r="174" spans="1:14" ht="14.25" thickBot="1">
      <c r="A174" s="251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>
        <f>D174/D213*100</f>
        <v>0</v>
      </c>
    </row>
    <row r="175" spans="1:14" ht="14.25" thickBot="1">
      <c r="A175" s="258"/>
      <c r="B175" s="15" t="s">
        <v>126</v>
      </c>
      <c r="C175" s="16">
        <f t="shared" ref="C175:L175" si="25">C163+C165+C166+C167+C168+C169+C170+C171</f>
        <v>27.44</v>
      </c>
      <c r="D175" s="16">
        <f t="shared" si="25"/>
        <v>84.41</v>
      </c>
      <c r="E175" s="16">
        <f t="shared" si="25"/>
        <v>38.770000000000003</v>
      </c>
      <c r="F175" s="16">
        <f>(D175-E175)/E175*100</f>
        <v>117.71988651018826</v>
      </c>
      <c r="G175" s="16">
        <f t="shared" si="25"/>
        <v>822</v>
      </c>
      <c r="H175" s="16">
        <f t="shared" si="25"/>
        <v>91564.72</v>
      </c>
      <c r="I175" s="16">
        <f t="shared" si="25"/>
        <v>88</v>
      </c>
      <c r="J175" s="16">
        <f t="shared" si="25"/>
        <v>9.8699999999999992</v>
      </c>
      <c r="K175" s="16">
        <f t="shared" si="25"/>
        <v>29.33</v>
      </c>
      <c r="L175" s="16">
        <f t="shared" si="25"/>
        <v>13.27</v>
      </c>
      <c r="M175" s="16">
        <f t="shared" ref="M175:M178" si="26">(K175-L175)/L175*100</f>
        <v>121.02486812358704</v>
      </c>
      <c r="N175" s="110">
        <f>D175/D214*100</f>
        <v>0.68948898846758977</v>
      </c>
    </row>
    <row r="176" spans="1:14" ht="15" thickTop="1" thickBot="1">
      <c r="A176" s="251" t="s">
        <v>43</v>
      </c>
      <c r="B176" s="205" t="s">
        <v>19</v>
      </c>
      <c r="C176" s="34">
        <v>1.5</v>
      </c>
      <c r="D176" s="34">
        <v>6.99</v>
      </c>
      <c r="E176" s="34">
        <v>7.17</v>
      </c>
      <c r="F176" s="32">
        <f>(D176-E176)/E176*100</f>
        <v>-2.5104602510460214</v>
      </c>
      <c r="G176" s="34">
        <v>26</v>
      </c>
      <c r="H176" s="34">
        <v>3015.27</v>
      </c>
      <c r="I176" s="34">
        <v>10</v>
      </c>
      <c r="J176" s="34">
        <v>1.38</v>
      </c>
      <c r="K176" s="34">
        <v>3.27</v>
      </c>
      <c r="L176" s="34">
        <v>0.83</v>
      </c>
      <c r="M176" s="31">
        <f t="shared" si="26"/>
        <v>293.97590361445782</v>
      </c>
      <c r="N176" s="109">
        <f>D176/D202*100</f>
        <v>9.6693972571425882E-2</v>
      </c>
    </row>
    <row r="177" spans="1:14" ht="14.25" thickBot="1">
      <c r="A177" s="251"/>
      <c r="B177" s="205" t="s">
        <v>20</v>
      </c>
      <c r="C177" s="34">
        <v>0.35</v>
      </c>
      <c r="D177" s="34">
        <v>1.28</v>
      </c>
      <c r="E177" s="34">
        <v>1.32</v>
      </c>
      <c r="F177" s="32">
        <f>(D177-E177)/E177*100</f>
        <v>-3.0303030303030329</v>
      </c>
      <c r="G177" s="34">
        <v>13</v>
      </c>
      <c r="H177" s="34">
        <v>260</v>
      </c>
      <c r="I177" s="34">
        <v>4</v>
      </c>
      <c r="J177" s="34">
        <v>0.31</v>
      </c>
      <c r="K177" s="34">
        <v>0.55000000000000004</v>
      </c>
      <c r="L177" s="34">
        <v>0.44</v>
      </c>
      <c r="M177" s="31">
        <f t="shared" si="26"/>
        <v>25.000000000000011</v>
      </c>
      <c r="N177" s="109">
        <f>D177/D203*100</f>
        <v>5.4217453438378201E-2</v>
      </c>
    </row>
    <row r="178" spans="1:14" ht="14.25" thickBot="1">
      <c r="A178" s="251"/>
      <c r="B178" s="205" t="s">
        <v>21</v>
      </c>
      <c r="C178" s="34"/>
      <c r="D178" s="34"/>
      <c r="E178" s="34"/>
      <c r="F178" s="32" t="e">
        <f>(D178-E178)/E178*100</f>
        <v>#DIV/0!</v>
      </c>
      <c r="G178" s="34"/>
      <c r="H178" s="34"/>
      <c r="I178" s="34"/>
      <c r="J178" s="34"/>
      <c r="K178" s="34"/>
      <c r="L178" s="34"/>
      <c r="M178" s="31" t="e">
        <f t="shared" si="26"/>
        <v>#DIV/0!</v>
      </c>
      <c r="N178" s="109">
        <f>D178/D204*100</f>
        <v>0</v>
      </c>
    </row>
    <row r="179" spans="1:14" ht="14.25" thickBot="1">
      <c r="A179" s="251"/>
      <c r="B179" s="205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51"/>
      <c r="B180" s="205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>
        <f>D180/D206*100</f>
        <v>0</v>
      </c>
    </row>
    <row r="181" spans="1:14" ht="14.25" thickBot="1">
      <c r="A181" s="251"/>
      <c r="B181" s="205" t="s">
        <v>24</v>
      </c>
      <c r="C181" s="34">
        <v>52.99</v>
      </c>
      <c r="D181" s="34">
        <v>88.63</v>
      </c>
      <c r="E181" s="34">
        <v>76</v>
      </c>
      <c r="F181" s="32">
        <f>(D181-E181)/E181*100</f>
        <v>16.618421052631575</v>
      </c>
      <c r="G181" s="34">
        <v>250</v>
      </c>
      <c r="H181" s="34">
        <v>15314.8</v>
      </c>
      <c r="I181" s="34">
        <v>2</v>
      </c>
      <c r="J181" s="34"/>
      <c r="K181" s="34">
        <v>8.49</v>
      </c>
      <c r="L181" s="34">
        <v>30.6</v>
      </c>
      <c r="M181" s="31">
        <f>(K181-L181)/L181*100</f>
        <v>-72.254901960784309</v>
      </c>
      <c r="N181" s="109">
        <f>D181/D207*100</f>
        <v>6.3060540783732382</v>
      </c>
    </row>
    <row r="182" spans="1:14" ht="14.25" thickBot="1">
      <c r="A182" s="251"/>
      <c r="B182" s="205" t="s">
        <v>25</v>
      </c>
      <c r="C182" s="34">
        <v>5.4</v>
      </c>
      <c r="D182" s="34">
        <v>5.4</v>
      </c>
      <c r="E182" s="34">
        <v>63.15</v>
      </c>
      <c r="F182" s="32">
        <f>(D182-E182)/E182*100</f>
        <v>-91.448931116389559</v>
      </c>
      <c r="G182" s="34">
        <v>1</v>
      </c>
      <c r="H182" s="34">
        <v>90</v>
      </c>
      <c r="I182" s="34">
        <v>79</v>
      </c>
      <c r="J182" s="34">
        <v>14.85</v>
      </c>
      <c r="K182" s="34">
        <v>34.25</v>
      </c>
      <c r="L182" s="34">
        <v>45.68</v>
      </c>
      <c r="M182" s="31">
        <f>(K182-L182)/L182*100</f>
        <v>-25.021891418563925</v>
      </c>
      <c r="N182" s="109">
        <f>D182/D208*100</f>
        <v>0.29565751254504391</v>
      </c>
    </row>
    <row r="183" spans="1:14" ht="14.25" thickBot="1">
      <c r="A183" s="251"/>
      <c r="B183" s="205" t="s">
        <v>26</v>
      </c>
      <c r="C183" s="34">
        <v>0.81</v>
      </c>
      <c r="D183" s="34">
        <v>0.82</v>
      </c>
      <c r="E183" s="34">
        <v>1.2999999999999999E-2</v>
      </c>
      <c r="F183" s="32">
        <f>(D183-E183)/E183*100</f>
        <v>6207.6923076923076</v>
      </c>
      <c r="G183" s="34">
        <v>3</v>
      </c>
      <c r="H183" s="34">
        <v>1363.6</v>
      </c>
      <c r="I183" s="34"/>
      <c r="J183" s="34"/>
      <c r="K183" s="34"/>
      <c r="L183" s="34"/>
      <c r="M183" s="31"/>
      <c r="N183" s="109">
        <f>D183/D209*100</f>
        <v>9.6145644348638926E-2</v>
      </c>
    </row>
    <row r="184" spans="1:14" ht="14.25" thickBot="1">
      <c r="A184" s="251"/>
      <c r="B184" s="205" t="s">
        <v>27</v>
      </c>
      <c r="C184" s="34">
        <v>2.8000000000000001E-2</v>
      </c>
      <c r="D184" s="34">
        <v>3.7999999999999999E-2</v>
      </c>
      <c r="E184" s="34"/>
      <c r="F184" s="31"/>
      <c r="G184" s="34">
        <v>4</v>
      </c>
      <c r="H184" s="34">
        <v>1060.5</v>
      </c>
      <c r="I184" s="34"/>
      <c r="J184" s="34"/>
      <c r="K184" s="34"/>
      <c r="L184" s="34"/>
      <c r="M184" s="31"/>
      <c r="N184" s="109">
        <f>D184/D210*100</f>
        <v>2.7010705337656565E-2</v>
      </c>
    </row>
    <row r="185" spans="1:14" ht="14.25" thickBot="1">
      <c r="A185" s="251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>
        <f>D185/D211*100</f>
        <v>0</v>
      </c>
    </row>
    <row r="186" spans="1:14" ht="14.25" thickBot="1">
      <c r="A186" s="251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>
        <f>D186/D212*100</f>
        <v>0</v>
      </c>
    </row>
    <row r="187" spans="1:14" ht="14.25" thickBot="1">
      <c r="A187" s="251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>
        <f>D187/D213*100</f>
        <v>0</v>
      </c>
    </row>
    <row r="188" spans="1:14" ht="14.25" thickBot="1">
      <c r="A188" s="258"/>
      <c r="B188" s="15" t="s">
        <v>126</v>
      </c>
      <c r="C188" s="16">
        <f t="shared" ref="C188:L188" si="27">C176+C178+C179+C180+C181+C182+C183+C184</f>
        <v>60.728000000000002</v>
      </c>
      <c r="D188" s="16">
        <f t="shared" si="27"/>
        <v>101.87799999999999</v>
      </c>
      <c r="E188" s="16">
        <f t="shared" si="27"/>
        <v>146.333</v>
      </c>
      <c r="F188" s="16">
        <f>(D188-E188)/E188*100</f>
        <v>-30.379340271845727</v>
      </c>
      <c r="G188" s="16">
        <f t="shared" si="27"/>
        <v>284</v>
      </c>
      <c r="H188" s="16">
        <f t="shared" si="27"/>
        <v>20844.169999999998</v>
      </c>
      <c r="I188" s="16">
        <f t="shared" si="27"/>
        <v>91</v>
      </c>
      <c r="J188" s="16">
        <f t="shared" si="27"/>
        <v>16.23</v>
      </c>
      <c r="K188" s="16">
        <f t="shared" si="27"/>
        <v>46.01</v>
      </c>
      <c r="L188" s="16">
        <f t="shared" si="27"/>
        <v>77.11</v>
      </c>
      <c r="M188" s="16">
        <f>(K188-L188)/L188*100</f>
        <v>-40.33199325638698</v>
      </c>
      <c r="N188" s="110">
        <f>D188/D214*100</f>
        <v>0.83217342929867433</v>
      </c>
    </row>
    <row r="189" spans="1:14" ht="14.25" thickTop="1">
      <c r="A189" s="268" t="s">
        <v>46</v>
      </c>
      <c r="B189" s="205" t="s">
        <v>19</v>
      </c>
      <c r="C189" s="71"/>
      <c r="D189" s="71"/>
      <c r="E189" s="71">
        <v>41.51</v>
      </c>
      <c r="F189" s="34">
        <f>(D189-E189)/E189*100</f>
        <v>-100</v>
      </c>
      <c r="G189" s="72"/>
      <c r="H189" s="72"/>
      <c r="I189" s="72"/>
      <c r="J189" s="72"/>
      <c r="K189" s="72"/>
      <c r="L189" s="72"/>
      <c r="M189" s="34" t="e">
        <f>(K189-L189)/L189*100</f>
        <v>#DIV/0!</v>
      </c>
      <c r="N189" s="114">
        <f>D189/D202*100</f>
        <v>0</v>
      </c>
    </row>
    <row r="190" spans="1:14">
      <c r="A190" s="269"/>
      <c r="B190" s="205" t="s">
        <v>20</v>
      </c>
      <c r="C190" s="72"/>
      <c r="D190" s="72"/>
      <c r="E190" s="72">
        <v>4.29</v>
      </c>
      <c r="F190" s="31">
        <f>(D190-E190)/E190*100</f>
        <v>-100</v>
      </c>
      <c r="G190" s="72"/>
      <c r="H190" s="72"/>
      <c r="I190" s="72"/>
      <c r="J190" s="72"/>
      <c r="K190" s="72"/>
      <c r="L190" s="72"/>
      <c r="M190" s="31" t="e">
        <f>(K190-L190)/L190*100</f>
        <v>#DIV/0!</v>
      </c>
      <c r="N190" s="114">
        <f>D190/D203*100</f>
        <v>0</v>
      </c>
    </row>
    <row r="191" spans="1:14">
      <c r="A191" s="269"/>
      <c r="B191" s="205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>
        <f>D191/D204*100</f>
        <v>0</v>
      </c>
    </row>
    <row r="192" spans="1:14">
      <c r="A192" s="269"/>
      <c r="B192" s="205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>
        <f>D192/D205*100</f>
        <v>0</v>
      </c>
    </row>
    <row r="193" spans="1:14">
      <c r="A193" s="269"/>
      <c r="B193" s="205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>
        <f>D193/D206*100</f>
        <v>0</v>
      </c>
    </row>
    <row r="194" spans="1:14">
      <c r="A194" s="269"/>
      <c r="B194" s="205" t="s">
        <v>24</v>
      </c>
      <c r="C194" s="72"/>
      <c r="D194" s="72"/>
      <c r="E194" s="72"/>
      <c r="F194" s="31" t="e">
        <f>(D194-E194)/E194*100</f>
        <v>#DIV/0!</v>
      </c>
      <c r="G194" s="72"/>
      <c r="H194" s="72"/>
      <c r="I194" s="72"/>
      <c r="J194" s="72"/>
      <c r="K194" s="72"/>
      <c r="L194" s="72"/>
      <c r="M194" s="31"/>
      <c r="N194" s="114">
        <f>D194/D207*100</f>
        <v>0</v>
      </c>
    </row>
    <row r="195" spans="1:14">
      <c r="A195" s="269"/>
      <c r="B195" s="205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>
        <f>D195/D208*100</f>
        <v>0</v>
      </c>
    </row>
    <row r="196" spans="1:14">
      <c r="A196" s="269"/>
      <c r="B196" s="205" t="s">
        <v>26</v>
      </c>
      <c r="C196" s="72"/>
      <c r="D196" s="72"/>
      <c r="E196" s="72">
        <v>4.2999999999999997E-2</v>
      </c>
      <c r="F196" s="31">
        <f>(D196-E196)/E196*100</f>
        <v>-100</v>
      </c>
      <c r="G196" s="72"/>
      <c r="H196" s="72"/>
      <c r="I196" s="72"/>
      <c r="J196" s="72"/>
      <c r="K196" s="72"/>
      <c r="L196" s="72"/>
      <c r="M196" s="31"/>
      <c r="N196" s="114">
        <f>D196/D209*100</f>
        <v>0</v>
      </c>
    </row>
    <row r="197" spans="1:14">
      <c r="A197" s="269"/>
      <c r="B197" s="205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>
        <f>D197/D210*100</f>
        <v>0</v>
      </c>
    </row>
    <row r="198" spans="1:14">
      <c r="A198" s="269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>
        <f>D198/D211*100</f>
        <v>0</v>
      </c>
    </row>
    <row r="199" spans="1:14">
      <c r="A199" s="269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>
        <f>D199/D212*100</f>
        <v>0</v>
      </c>
    </row>
    <row r="200" spans="1:14">
      <c r="A200" s="269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>
        <f>D200/D213*100</f>
        <v>0</v>
      </c>
    </row>
    <row r="201" spans="1:14" ht="14.25" thickBot="1">
      <c r="A201" s="250"/>
      <c r="B201" s="15" t="s">
        <v>126</v>
      </c>
      <c r="C201" s="16">
        <f t="shared" ref="C201:L201" si="28">C189+C191+C192+C193+C194+C195+C196+C197</f>
        <v>0</v>
      </c>
      <c r="D201" s="16">
        <f t="shared" si="28"/>
        <v>0</v>
      </c>
      <c r="E201" s="16">
        <f t="shared" si="28"/>
        <v>41.552999999999997</v>
      </c>
      <c r="F201" s="16">
        <f>(D201-E201)/E201*100</f>
        <v>-100</v>
      </c>
      <c r="G201" s="16">
        <f t="shared" si="28"/>
        <v>0</v>
      </c>
      <c r="H201" s="16">
        <f t="shared" si="28"/>
        <v>0</v>
      </c>
      <c r="I201" s="16">
        <f t="shared" si="28"/>
        <v>0</v>
      </c>
      <c r="J201" s="16">
        <f t="shared" si="28"/>
        <v>0</v>
      </c>
      <c r="K201" s="16">
        <f t="shared" si="28"/>
        <v>0</v>
      </c>
      <c r="L201" s="16">
        <f t="shared" si="28"/>
        <v>0</v>
      </c>
      <c r="M201" s="16" t="e">
        <f>(K201-L201)/L201*100</f>
        <v>#DIV/0!</v>
      </c>
      <c r="N201" s="110">
        <f>D201/D214*100</f>
        <v>0</v>
      </c>
    </row>
    <row r="202" spans="1:14" ht="15" thickTop="1" thickBot="1">
      <c r="A202" s="249" t="s">
        <v>127</v>
      </c>
      <c r="B202" s="205" t="s">
        <v>19</v>
      </c>
      <c r="C202" s="32">
        <f>C7+C20+C33+C46+C59+C72+C85+C98+C111+C124+C137+C150+C163+C176+C189</f>
        <v>3057.5604060000005</v>
      </c>
      <c r="D202" s="32">
        <f>D7+D20+D33+D46+D59+D72+D85+D98+D111+D124+D137+D150+D163+D176+D189</f>
        <v>7228.9924739999988</v>
      </c>
      <c r="E202" s="32">
        <f>E7+E20+E33+E46+E59+E72+E85+E98+E111+E124+E137+E150+E163+E176+E189</f>
        <v>7057.0392380000012</v>
      </c>
      <c r="F202" s="32">
        <f>(D202-E202)/E202*100</f>
        <v>2.4366200923764443</v>
      </c>
      <c r="G202" s="32">
        <f t="shared" ref="G202:L213" si="29">G7+G20+G33+G46+G59+G72+G85+G98+G111+G124+G137+G150+G163+G176+G189</f>
        <v>49926</v>
      </c>
      <c r="H202" s="32">
        <f t="shared" si="29"/>
        <v>6930908.7465039967</v>
      </c>
      <c r="I202" s="32">
        <f t="shared" si="29"/>
        <v>5962</v>
      </c>
      <c r="J202" s="32">
        <f t="shared" si="29"/>
        <v>1888.5045699999989</v>
      </c>
      <c r="K202" s="32">
        <f t="shared" si="29"/>
        <v>6394.1517409999997</v>
      </c>
      <c r="L202" s="32">
        <f t="shared" si="29"/>
        <v>5352.8488769999985</v>
      </c>
      <c r="M202" s="32">
        <f t="shared" ref="M202:M214" si="30">(K202-L202)/L202*100</f>
        <v>19.453246073772938</v>
      </c>
      <c r="N202" s="113">
        <f>D202/D214*100</f>
        <v>59.048817776780936</v>
      </c>
    </row>
    <row r="203" spans="1:14" ht="14.25" thickBot="1">
      <c r="A203" s="251"/>
      <c r="B203" s="205" t="s">
        <v>20</v>
      </c>
      <c r="C203" s="32">
        <f t="shared" ref="C203:E213" si="31">C8+C21+C34+C47+C60+C73+C86+C99+C112+C125+C138+C151+C164+C177+C190</f>
        <v>967.32559700000002</v>
      </c>
      <c r="D203" s="32">
        <f t="shared" si="31"/>
        <v>2360.8633730000001</v>
      </c>
      <c r="E203" s="32">
        <f t="shared" si="31"/>
        <v>2153.7219400000004</v>
      </c>
      <c r="F203" s="31">
        <f>(D203-E203)/E203*100</f>
        <v>9.6178354852994499</v>
      </c>
      <c r="G203" s="32">
        <f>G8+G21+G34+G47+G60+G73+G86+G99+G112+G125+G138+G151+G164+G177+G190</f>
        <v>25902</v>
      </c>
      <c r="H203" s="32">
        <f>H8+H21+H34+H47+H60+H73+H86+H99+H112+H125+H138+H151+H164+H177+H190</f>
        <v>517660</v>
      </c>
      <c r="I203" s="32">
        <f t="shared" si="29"/>
        <v>3608</v>
      </c>
      <c r="J203" s="32">
        <f t="shared" si="29"/>
        <v>822.24627299999975</v>
      </c>
      <c r="K203" s="32">
        <f t="shared" si="29"/>
        <v>2418.4462510000008</v>
      </c>
      <c r="L203" s="32">
        <f t="shared" si="29"/>
        <v>1961.5284270000002</v>
      </c>
      <c r="M203" s="31">
        <f t="shared" si="30"/>
        <v>23.293969014704498</v>
      </c>
      <c r="N203" s="109">
        <f>D203/D214*100</f>
        <v>19.284318196421658</v>
      </c>
    </row>
    <row r="204" spans="1:14" ht="14.25" thickBot="1">
      <c r="A204" s="251"/>
      <c r="B204" s="205" t="s">
        <v>21</v>
      </c>
      <c r="C204" s="32">
        <f t="shared" si="31"/>
        <v>154.35769099999999</v>
      </c>
      <c r="D204" s="32">
        <f t="shared" si="31"/>
        <v>444.95824599999992</v>
      </c>
      <c r="E204" s="32">
        <f t="shared" si="31"/>
        <v>585.20589200000029</v>
      </c>
      <c r="F204" s="31">
        <f>(D204-E204)/E204*100</f>
        <v>-23.965521864568018</v>
      </c>
      <c r="G204" s="32">
        <f t="shared" ref="G204:H213" si="32">G9+G22+G35+G48+G61+G74+G87+G100+G113+G126+G139+G152+G165+G178+G191</f>
        <v>945</v>
      </c>
      <c r="H204" s="32">
        <f>H9+H22+H35+H48+H61+H74+H87+H100+H113+H126+H139+H152+H165+H178+H191</f>
        <v>457500.38242000004</v>
      </c>
      <c r="I204" s="32">
        <f t="shared" si="29"/>
        <v>38</v>
      </c>
      <c r="J204" s="32">
        <f t="shared" si="29"/>
        <v>58.433065000000013</v>
      </c>
      <c r="K204" s="32">
        <f t="shared" si="29"/>
        <v>149.71686000000003</v>
      </c>
      <c r="L204" s="32">
        <f t="shared" si="29"/>
        <v>106.974191</v>
      </c>
      <c r="M204" s="31">
        <f t="shared" si="30"/>
        <v>39.9560572512299</v>
      </c>
      <c r="N204" s="109">
        <f>D204/D214*100</f>
        <v>3.6345671240949287</v>
      </c>
    </row>
    <row r="205" spans="1:14" ht="14.25" thickBot="1">
      <c r="A205" s="251"/>
      <c r="B205" s="205" t="s">
        <v>22</v>
      </c>
      <c r="C205" s="32">
        <f t="shared" si="31"/>
        <v>91.800398999999999</v>
      </c>
      <c r="D205" s="32">
        <f t="shared" si="31"/>
        <v>312.24622699999998</v>
      </c>
      <c r="E205" s="32">
        <f t="shared" si="31"/>
        <v>318.96431000000001</v>
      </c>
      <c r="F205" s="31">
        <f>(D205-E205)/E205*100</f>
        <v>-2.106217777155079</v>
      </c>
      <c r="G205" s="32">
        <f t="shared" si="32"/>
        <v>13888</v>
      </c>
      <c r="H205" s="32">
        <f t="shared" si="32"/>
        <v>235991.25662399997</v>
      </c>
      <c r="I205" s="32">
        <f t="shared" si="29"/>
        <v>153</v>
      </c>
      <c r="J205" s="32">
        <f t="shared" si="29"/>
        <v>8.0754999999999999</v>
      </c>
      <c r="K205" s="32">
        <f t="shared" si="29"/>
        <v>22.063180000000003</v>
      </c>
      <c r="L205" s="32">
        <f t="shared" si="29"/>
        <v>34.333500000000001</v>
      </c>
      <c r="M205" s="31">
        <f t="shared" si="30"/>
        <v>-35.738622628045491</v>
      </c>
      <c r="N205" s="109">
        <f>D205/D214*100</f>
        <v>2.5505311598987257</v>
      </c>
    </row>
    <row r="206" spans="1:14" ht="14.25" thickBot="1">
      <c r="A206" s="251"/>
      <c r="B206" s="205" t="s">
        <v>23</v>
      </c>
      <c r="C206" s="32">
        <f t="shared" si="31"/>
        <v>10.805947999999999</v>
      </c>
      <c r="D206" s="32">
        <f t="shared" si="31"/>
        <v>30.732962000000001</v>
      </c>
      <c r="E206" s="32">
        <f t="shared" si="31"/>
        <v>29.648391</v>
      </c>
      <c r="F206" s="31">
        <f>(D206-E206)/E206*100</f>
        <v>3.658110822944828</v>
      </c>
      <c r="G206" s="32">
        <f t="shared" si="32"/>
        <v>455</v>
      </c>
      <c r="H206" s="32">
        <f t="shared" si="32"/>
        <v>143226.72469999999</v>
      </c>
      <c r="I206" s="32">
        <f t="shared" si="29"/>
        <v>1</v>
      </c>
      <c r="J206" s="32">
        <f t="shared" si="29"/>
        <v>0</v>
      </c>
      <c r="K206" s="32">
        <f t="shared" si="29"/>
        <v>7.3669979999999997</v>
      </c>
      <c r="L206" s="32">
        <f t="shared" si="29"/>
        <v>10.717915</v>
      </c>
      <c r="M206" s="31">
        <f t="shared" si="30"/>
        <v>-31.264634959318116</v>
      </c>
      <c r="N206" s="109">
        <f>D206/D214*100</f>
        <v>0.25103706766962297</v>
      </c>
    </row>
    <row r="207" spans="1:14" ht="14.25" thickBot="1">
      <c r="A207" s="251"/>
      <c r="B207" s="205" t="s">
        <v>24</v>
      </c>
      <c r="C207" s="32">
        <f t="shared" si="31"/>
        <v>829.52434699999992</v>
      </c>
      <c r="D207" s="32">
        <f t="shared" si="31"/>
        <v>1405.4747849999999</v>
      </c>
      <c r="E207" s="32">
        <f t="shared" si="31"/>
        <v>1150.6156409999999</v>
      </c>
      <c r="F207" s="31">
        <f>(D207-E207)/E207*100</f>
        <v>22.14980701796318</v>
      </c>
      <c r="G207" s="32">
        <f t="shared" si="32"/>
        <v>2651</v>
      </c>
      <c r="H207" s="32">
        <f t="shared" si="32"/>
        <v>926861.75702699996</v>
      </c>
      <c r="I207" s="32">
        <f t="shared" si="29"/>
        <v>208</v>
      </c>
      <c r="J207" s="32">
        <f t="shared" si="29"/>
        <v>56.231652000000004</v>
      </c>
      <c r="K207" s="32">
        <f t="shared" si="29"/>
        <v>273.13011999999998</v>
      </c>
      <c r="L207" s="32">
        <f t="shared" si="29"/>
        <v>113.77330000000001</v>
      </c>
      <c r="M207" s="31">
        <f t="shared" si="30"/>
        <v>140.06521741041172</v>
      </c>
      <c r="N207" s="109">
        <f>D207/D214*100</f>
        <v>11.480386065944238</v>
      </c>
    </row>
    <row r="208" spans="1:14" ht="14.25" thickBot="1">
      <c r="A208" s="251"/>
      <c r="B208" s="205" t="s">
        <v>25</v>
      </c>
      <c r="C208" s="32">
        <f t="shared" si="31"/>
        <v>818.17631299999994</v>
      </c>
      <c r="D208" s="32">
        <f t="shared" si="31"/>
        <v>1826.4376080000002</v>
      </c>
      <c r="E208" s="32">
        <f t="shared" si="31"/>
        <v>1933.131946</v>
      </c>
      <c r="F208" s="31">
        <f>(D208-E208)/E208*100</f>
        <v>-5.5192475723537493</v>
      </c>
      <c r="G208" s="32">
        <f t="shared" si="32"/>
        <v>288</v>
      </c>
      <c r="H208" s="32">
        <f t="shared" si="32"/>
        <v>31218.775735999996</v>
      </c>
      <c r="I208" s="32">
        <f t="shared" si="29"/>
        <v>582</v>
      </c>
      <c r="J208" s="32">
        <f t="shared" si="29"/>
        <v>931.76616000000001</v>
      </c>
      <c r="K208" s="32">
        <f t="shared" si="29"/>
        <v>1237.6029610000001</v>
      </c>
      <c r="L208" s="32">
        <f t="shared" si="29"/>
        <v>1659.725927</v>
      </c>
      <c r="M208" s="31">
        <f t="shared" si="30"/>
        <v>-25.433293481351992</v>
      </c>
      <c r="N208" s="109">
        <f>D208/D214*100</f>
        <v>14.918950584517052</v>
      </c>
    </row>
    <row r="209" spans="1:14" ht="14.25" thickBot="1">
      <c r="A209" s="251"/>
      <c r="B209" s="205" t="s">
        <v>26</v>
      </c>
      <c r="C209" s="32">
        <f t="shared" si="31"/>
        <v>298.20240100000001</v>
      </c>
      <c r="D209" s="32">
        <f t="shared" si="31"/>
        <v>852.872749</v>
      </c>
      <c r="E209" s="32">
        <f t="shared" si="31"/>
        <v>679.72260200000017</v>
      </c>
      <c r="F209" s="31">
        <f>(D209-E209)/E209*100</f>
        <v>25.473648587015763</v>
      </c>
      <c r="G209" s="32">
        <f t="shared" si="32"/>
        <v>42494</v>
      </c>
      <c r="H209" s="32">
        <f t="shared" si="32"/>
        <v>8796660.1446990352</v>
      </c>
      <c r="I209" s="32">
        <f t="shared" si="29"/>
        <v>39373</v>
      </c>
      <c r="J209" s="32">
        <f t="shared" si="29"/>
        <v>135.69997999999998</v>
      </c>
      <c r="K209" s="32">
        <f t="shared" si="29"/>
        <v>332.70520899999991</v>
      </c>
      <c r="L209" s="32">
        <f t="shared" si="29"/>
        <v>206.27742900000004</v>
      </c>
      <c r="M209" s="31">
        <f t="shared" si="30"/>
        <v>61.290166652212754</v>
      </c>
      <c r="N209" s="109">
        <f>D209/D214*100</f>
        <v>6.9665486198268294</v>
      </c>
    </row>
    <row r="210" spans="1:14" ht="14.25" thickBot="1">
      <c r="A210" s="251"/>
      <c r="B210" s="205" t="s">
        <v>27</v>
      </c>
      <c r="C210" s="32">
        <f t="shared" si="31"/>
        <v>27.724124</v>
      </c>
      <c r="D210" s="32">
        <f t="shared" si="31"/>
        <v>140.68495999999999</v>
      </c>
      <c r="E210" s="32">
        <f t="shared" si="31"/>
        <v>103.2948040481</v>
      </c>
      <c r="F210" s="31">
        <f>(D210-E210)/E210*100</f>
        <v>36.197518642359761</v>
      </c>
      <c r="G210" s="32">
        <f t="shared" si="32"/>
        <v>51</v>
      </c>
      <c r="H210" s="32">
        <f t="shared" si="32"/>
        <v>35201.871446999998</v>
      </c>
      <c r="I210" s="32">
        <f t="shared" si="29"/>
        <v>0</v>
      </c>
      <c r="J210" s="32">
        <f t="shared" si="29"/>
        <v>0</v>
      </c>
      <c r="K210" s="32">
        <f t="shared" si="29"/>
        <v>71</v>
      </c>
      <c r="L210" s="32">
        <f t="shared" si="29"/>
        <v>0</v>
      </c>
      <c r="M210" s="31" t="e">
        <f t="shared" si="30"/>
        <v>#DIV/0!</v>
      </c>
      <c r="N210" s="109">
        <f>D210/D214*100</f>
        <v>1.1491616012676615</v>
      </c>
    </row>
    <row r="211" spans="1:14" ht="14.25" thickBot="1">
      <c r="A211" s="251"/>
      <c r="B211" s="14" t="s">
        <v>28</v>
      </c>
      <c r="C211" s="32">
        <f t="shared" si="31"/>
        <v>23.235849999999999</v>
      </c>
      <c r="D211" s="32">
        <f t="shared" si="31"/>
        <v>114.36044699999999</v>
      </c>
      <c r="E211" s="32">
        <f t="shared" si="31"/>
        <v>98.428414000000004</v>
      </c>
      <c r="F211" s="31">
        <f>(D211-E211)/E211*100</f>
        <v>16.186416454907004</v>
      </c>
      <c r="G211" s="32">
        <f t="shared" si="32"/>
        <v>30</v>
      </c>
      <c r="H211" s="32">
        <f t="shared" si="32"/>
        <v>28804.18</v>
      </c>
      <c r="I211" s="32">
        <f t="shared" si="29"/>
        <v>0</v>
      </c>
      <c r="J211" s="32">
        <f t="shared" si="29"/>
        <v>0</v>
      </c>
      <c r="K211" s="32">
        <f t="shared" si="29"/>
        <v>71</v>
      </c>
      <c r="L211" s="32">
        <f t="shared" si="29"/>
        <v>0</v>
      </c>
      <c r="M211" s="31" t="e">
        <f t="shared" si="30"/>
        <v>#DIV/0!</v>
      </c>
      <c r="N211" s="109">
        <f>D211/D214*100</f>
        <v>0.93413421304029631</v>
      </c>
    </row>
    <row r="212" spans="1:14" ht="14.25" thickBot="1">
      <c r="A212" s="251"/>
      <c r="B212" s="14" t="s">
        <v>29</v>
      </c>
      <c r="C212" s="32">
        <f t="shared" si="31"/>
        <v>0</v>
      </c>
      <c r="D212" s="32">
        <f t="shared" si="31"/>
        <v>17.862876999999997</v>
      </c>
      <c r="E212" s="32">
        <f t="shared" si="31"/>
        <v>25.466075</v>
      </c>
      <c r="F212" s="31">
        <f>(D212-E212)/E212*100</f>
        <v>-29.856183177030626</v>
      </c>
      <c r="G212" s="32">
        <f t="shared" si="32"/>
        <v>7</v>
      </c>
      <c r="H212" s="32">
        <f t="shared" si="32"/>
        <v>4865.2031299999999</v>
      </c>
      <c r="I212" s="32">
        <f t="shared" si="29"/>
        <v>0</v>
      </c>
      <c r="J212" s="32">
        <f t="shared" si="29"/>
        <v>0</v>
      </c>
      <c r="K212" s="32">
        <f t="shared" si="29"/>
        <v>0</v>
      </c>
      <c r="L212" s="32">
        <f t="shared" si="29"/>
        <v>0</v>
      </c>
      <c r="M212" s="31" t="e">
        <f t="shared" si="30"/>
        <v>#DIV/0!</v>
      </c>
      <c r="N212" s="109">
        <f>D212/D214*100</f>
        <v>0.14590992766083372</v>
      </c>
    </row>
    <row r="213" spans="1:14" ht="14.25" thickBot="1">
      <c r="A213" s="251"/>
      <c r="B213" s="14" t="s">
        <v>30</v>
      </c>
      <c r="C213" s="32">
        <f t="shared" si="31"/>
        <v>3.6456740000000001</v>
      </c>
      <c r="D213" s="32">
        <f t="shared" si="31"/>
        <v>7.6090360000000006</v>
      </c>
      <c r="E213" s="32">
        <f t="shared" si="31"/>
        <v>6.3853810000000006</v>
      </c>
      <c r="F213" s="31">
        <f>(D213-E213)/E213*100</f>
        <v>19.163382733152488</v>
      </c>
      <c r="G213" s="32">
        <f t="shared" si="32"/>
        <v>8</v>
      </c>
      <c r="H213" s="32">
        <f t="shared" si="32"/>
        <v>145.29969400000004</v>
      </c>
      <c r="I213" s="32">
        <f t="shared" si="29"/>
        <v>0</v>
      </c>
      <c r="J213" s="32">
        <f t="shared" si="29"/>
        <v>0</v>
      </c>
      <c r="K213" s="32">
        <f t="shared" si="29"/>
        <v>0</v>
      </c>
      <c r="L213" s="32">
        <f t="shared" si="29"/>
        <v>0</v>
      </c>
      <c r="M213" s="31" t="e">
        <f t="shared" si="30"/>
        <v>#DIV/0!</v>
      </c>
      <c r="N213" s="109">
        <f>D213/D214*100</f>
        <v>6.2153139851362109E-2</v>
      </c>
    </row>
    <row r="214" spans="1:14" ht="14.25" thickBot="1">
      <c r="A214" s="252"/>
      <c r="B214" s="35" t="s">
        <v>126</v>
      </c>
      <c r="C214" s="36">
        <f t="shared" ref="C214:L214" si="33">C202+C204+C205+C206+C207+C208+C209+C210</f>
        <v>5288.1516290000018</v>
      </c>
      <c r="D214" s="36">
        <f t="shared" si="33"/>
        <v>12242.400011</v>
      </c>
      <c r="E214" s="36">
        <f>E202+E204+E205+E206+E207+E208+E209+E210</f>
        <v>11857.622824048101</v>
      </c>
      <c r="F214" s="36">
        <f>(D214-E214)/E214*100</f>
        <v>3.2449774517329297</v>
      </c>
      <c r="G214" s="36">
        <f t="shared" si="33"/>
        <v>110698</v>
      </c>
      <c r="H214" s="36">
        <f t="shared" si="33"/>
        <v>17557569.659157034</v>
      </c>
      <c r="I214" s="36">
        <f t="shared" si="33"/>
        <v>46317</v>
      </c>
      <c r="J214" s="36">
        <f t="shared" si="33"/>
        <v>3078.7109269999987</v>
      </c>
      <c r="K214" s="36">
        <f t="shared" si="33"/>
        <v>8487.7370690000007</v>
      </c>
      <c r="L214" s="36">
        <f t="shared" si="33"/>
        <v>7484.6511389999978</v>
      </c>
      <c r="M214" s="36">
        <f t="shared" si="30"/>
        <v>13.401906266188677</v>
      </c>
      <c r="N214" s="115">
        <f>D214/D214*100</f>
        <v>100</v>
      </c>
    </row>
    <row r="219" spans="1:14">
      <c r="A219" s="216" t="s">
        <v>135</v>
      </c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</row>
    <row r="220" spans="1:14">
      <c r="A220" s="216"/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</row>
    <row r="221" spans="1:14" ht="14.25" thickBot="1">
      <c r="A221" s="259" t="str">
        <f>A3</f>
        <v>财字3号表                                             （2024年3月）                                           单位：万元</v>
      </c>
      <c r="B221" s="259"/>
      <c r="C221" s="259"/>
      <c r="D221" s="259"/>
      <c r="E221" s="259"/>
      <c r="F221" s="259"/>
      <c r="G221" s="259"/>
      <c r="H221" s="259"/>
      <c r="I221" s="259"/>
      <c r="J221" s="259"/>
      <c r="K221" s="259"/>
      <c r="L221" s="259"/>
      <c r="M221" s="259"/>
      <c r="N221" s="259"/>
    </row>
    <row r="222" spans="1:14" ht="14.25" thickBot="1">
      <c r="A222" s="257" t="s">
        <v>2</v>
      </c>
      <c r="B222" s="37" t="s">
        <v>3</v>
      </c>
      <c r="C222" s="260" t="s">
        <v>4</v>
      </c>
      <c r="D222" s="260"/>
      <c r="E222" s="260"/>
      <c r="F222" s="261"/>
      <c r="G222" s="218" t="s">
        <v>5</v>
      </c>
      <c r="H222" s="261"/>
      <c r="I222" s="218" t="s">
        <v>6</v>
      </c>
      <c r="J222" s="262"/>
      <c r="K222" s="262"/>
      <c r="L222" s="262"/>
      <c r="M222" s="262"/>
      <c r="N222" s="244" t="s">
        <v>7</v>
      </c>
    </row>
    <row r="223" spans="1:14" ht="14.25" thickBot="1">
      <c r="A223" s="257"/>
      <c r="B223" s="24" t="s">
        <v>8</v>
      </c>
      <c r="C223" s="253" t="s">
        <v>9</v>
      </c>
      <c r="D223" s="253" t="s">
        <v>10</v>
      </c>
      <c r="E223" s="253" t="s">
        <v>11</v>
      </c>
      <c r="F223" s="205" t="s">
        <v>12</v>
      </c>
      <c r="G223" s="253" t="s">
        <v>13</v>
      </c>
      <c r="H223" s="219" t="s">
        <v>14</v>
      </c>
      <c r="I223" s="205" t="s">
        <v>13</v>
      </c>
      <c r="J223" s="263" t="s">
        <v>15</v>
      </c>
      <c r="K223" s="264"/>
      <c r="L223" s="265"/>
      <c r="M223" s="97" t="s">
        <v>12</v>
      </c>
      <c r="N223" s="245"/>
    </row>
    <row r="224" spans="1:14" ht="14.25" thickBot="1">
      <c r="A224" s="257"/>
      <c r="B224" s="38" t="s">
        <v>16</v>
      </c>
      <c r="C224" s="254"/>
      <c r="D224" s="254"/>
      <c r="E224" s="254"/>
      <c r="F224" s="208" t="s">
        <v>17</v>
      </c>
      <c r="G224" s="266"/>
      <c r="H224" s="219"/>
      <c r="I224" s="24" t="s">
        <v>18</v>
      </c>
      <c r="J224" s="206" t="s">
        <v>9</v>
      </c>
      <c r="K224" s="25" t="s">
        <v>10</v>
      </c>
      <c r="L224" s="206" t="s">
        <v>11</v>
      </c>
      <c r="M224" s="205" t="s">
        <v>17</v>
      </c>
      <c r="N224" s="116" t="s">
        <v>17</v>
      </c>
    </row>
    <row r="225" spans="1:14" ht="14.25" thickBot="1">
      <c r="A225" s="251"/>
      <c r="B225" s="205" t="s">
        <v>19</v>
      </c>
      <c r="C225" s="71">
        <v>673.96113200000002</v>
      </c>
      <c r="D225" s="71">
        <v>1371.900036</v>
      </c>
      <c r="E225" s="71">
        <v>1333.019996</v>
      </c>
      <c r="F225" s="31">
        <f>(D225-E225)/E225*100</f>
        <v>2.9166884305312406</v>
      </c>
      <c r="G225" s="75">
        <v>9191</v>
      </c>
      <c r="H225" s="75">
        <v>1044360.02</v>
      </c>
      <c r="I225" s="75">
        <v>935</v>
      </c>
      <c r="J225" s="72">
        <v>219.959778</v>
      </c>
      <c r="K225" s="72">
        <v>686.99282100000005</v>
      </c>
      <c r="L225" s="72">
        <v>534.54083100000003</v>
      </c>
      <c r="M225" s="31">
        <f t="shared" ref="M225:M232" si="34">(K225-L225)/L225*100</f>
        <v>28.520176787018915</v>
      </c>
      <c r="N225" s="109">
        <f>D225/D394*100</f>
        <v>37.89938643591217</v>
      </c>
    </row>
    <row r="226" spans="1:14" ht="14.25" thickBot="1">
      <c r="A226" s="251"/>
      <c r="B226" s="205" t="s">
        <v>20</v>
      </c>
      <c r="C226" s="71">
        <v>195.56968000000001</v>
      </c>
      <c r="D226" s="71">
        <v>424.309057</v>
      </c>
      <c r="E226" s="71">
        <v>394.86555800000002</v>
      </c>
      <c r="F226" s="31">
        <f>(D226-E226)/E226*100</f>
        <v>7.4565883003652536</v>
      </c>
      <c r="G226" s="75">
        <v>5268</v>
      </c>
      <c r="H226" s="75">
        <v>105360</v>
      </c>
      <c r="I226" s="75">
        <v>585</v>
      </c>
      <c r="J226" s="72">
        <v>99.174978999999993</v>
      </c>
      <c r="K226" s="72">
        <v>317.33858500000002</v>
      </c>
      <c r="L226" s="72">
        <v>236.07391799999999</v>
      </c>
      <c r="M226" s="31">
        <f t="shared" si="34"/>
        <v>34.423399115187323</v>
      </c>
      <c r="N226" s="109">
        <f>D226/D395*100</f>
        <v>35.782824926564366</v>
      </c>
    </row>
    <row r="227" spans="1:14" ht="14.25" thickBot="1">
      <c r="A227" s="251"/>
      <c r="B227" s="205" t="s">
        <v>21</v>
      </c>
      <c r="C227" s="71">
        <v>41.167171000000003</v>
      </c>
      <c r="D227" s="71">
        <v>129.86805000000001</v>
      </c>
      <c r="E227" s="71">
        <v>110.752899</v>
      </c>
      <c r="F227" s="31">
        <f>(D227-E227)/E227*100</f>
        <v>17.259278242459381</v>
      </c>
      <c r="G227" s="75">
        <v>20</v>
      </c>
      <c r="H227" s="75">
        <v>106363.57</v>
      </c>
      <c r="I227" s="75">
        <v>3</v>
      </c>
      <c r="J227" s="72"/>
      <c r="K227" s="72"/>
      <c r="L227" s="72">
        <v>14.0373</v>
      </c>
      <c r="M227" s="31">
        <f t="shared" si="34"/>
        <v>-100</v>
      </c>
      <c r="N227" s="109">
        <f>D227/D396*100</f>
        <v>72.854899667670196</v>
      </c>
    </row>
    <row r="228" spans="1:14" ht="14.25" thickBot="1">
      <c r="A228" s="251"/>
      <c r="B228" s="205" t="s">
        <v>22</v>
      </c>
      <c r="C228" s="71">
        <v>27.953724000000001</v>
      </c>
      <c r="D228" s="71">
        <v>78.084884000000002</v>
      </c>
      <c r="E228" s="71">
        <v>66.636581000000007</v>
      </c>
      <c r="F228" s="31">
        <f>(D228-E228)/E228*100</f>
        <v>17.180207670018355</v>
      </c>
      <c r="G228" s="75">
        <v>6547</v>
      </c>
      <c r="H228" s="75">
        <v>23176.7</v>
      </c>
      <c r="I228" s="75">
        <v>34</v>
      </c>
      <c r="J228" s="72">
        <v>0.373999999999999</v>
      </c>
      <c r="K228" s="72">
        <v>14.709899999999999</v>
      </c>
      <c r="L228" s="72">
        <v>9.3488000000000007</v>
      </c>
      <c r="M228" s="31">
        <f t="shared" si="34"/>
        <v>57.345327742597959</v>
      </c>
      <c r="N228" s="109">
        <f>D228/D397*100</f>
        <v>46.689419837668865</v>
      </c>
    </row>
    <row r="229" spans="1:14" ht="14.25" thickBot="1">
      <c r="A229" s="251"/>
      <c r="B229" s="205" t="s">
        <v>23</v>
      </c>
      <c r="C229" s="71">
        <v>30.531324999999999</v>
      </c>
      <c r="D229" s="71">
        <v>42.115102999999998</v>
      </c>
      <c r="E229" s="71">
        <v>32.459443</v>
      </c>
      <c r="F229" s="31">
        <f>(D229-E229)/E229*100</f>
        <v>29.746844392862805</v>
      </c>
      <c r="G229" s="75">
        <v>57</v>
      </c>
      <c r="H229" s="75">
        <v>92674.67</v>
      </c>
      <c r="I229" s="75">
        <v>0</v>
      </c>
      <c r="J229" s="72"/>
      <c r="K229" s="72"/>
      <c r="L229" s="72"/>
      <c r="M229" s="31" t="e">
        <f t="shared" si="34"/>
        <v>#DIV/0!</v>
      </c>
      <c r="N229" s="109">
        <f>D229/D398*100</f>
        <v>88.60417409109202</v>
      </c>
    </row>
    <row r="230" spans="1:14" ht="14.25" thickBot="1">
      <c r="A230" s="251"/>
      <c r="B230" s="205" t="s">
        <v>24</v>
      </c>
      <c r="C230" s="71">
        <v>58.349446</v>
      </c>
      <c r="D230" s="71">
        <v>132.404528</v>
      </c>
      <c r="E230" s="71">
        <v>166.32916800000001</v>
      </c>
      <c r="F230" s="31">
        <f>(D230-E230)/E230*100</f>
        <v>-20.396085910800689</v>
      </c>
      <c r="G230" s="75">
        <v>121</v>
      </c>
      <c r="H230" s="75">
        <v>195279.8</v>
      </c>
      <c r="I230" s="75">
        <v>71</v>
      </c>
      <c r="J230" s="72">
        <v>23.524225000000001</v>
      </c>
      <c r="K230" s="72">
        <v>165.53620900000001</v>
      </c>
      <c r="L230" s="72">
        <v>107.271627</v>
      </c>
      <c r="M230" s="31">
        <f t="shared" si="34"/>
        <v>54.314997944423851</v>
      </c>
      <c r="N230" s="109">
        <f>D230/D399*100</f>
        <v>34.979152002365652</v>
      </c>
    </row>
    <row r="231" spans="1:14" ht="14.25" thickBot="1">
      <c r="A231" s="251"/>
      <c r="B231" s="205" t="s">
        <v>25</v>
      </c>
      <c r="C231" s="71">
        <v>638.69159999999999</v>
      </c>
      <c r="D231" s="71">
        <v>1301.12402</v>
      </c>
      <c r="E231" s="71">
        <v>735.94430499999999</v>
      </c>
      <c r="F231" s="31">
        <f>(D231-E231)/E231*100</f>
        <v>76.796533536596897</v>
      </c>
      <c r="G231" s="75">
        <v>177</v>
      </c>
      <c r="H231" s="75">
        <v>24167.53</v>
      </c>
      <c r="I231" s="75">
        <v>514</v>
      </c>
      <c r="J231" s="72">
        <v>166.78332499999999</v>
      </c>
      <c r="K231" s="72">
        <v>440.00313199999999</v>
      </c>
      <c r="L231" s="72">
        <v>408.87108499999999</v>
      </c>
      <c r="M231" s="31">
        <f t="shared" si="34"/>
        <v>7.6141473785068472</v>
      </c>
      <c r="N231" s="109">
        <f>D231/D400*100</f>
        <v>69.614351631814571</v>
      </c>
    </row>
    <row r="232" spans="1:14" ht="14.25" thickBot="1">
      <c r="A232" s="251"/>
      <c r="B232" s="205" t="s">
        <v>26</v>
      </c>
      <c r="C232" s="71">
        <v>37.403863999999999</v>
      </c>
      <c r="D232" s="71">
        <v>119.406226</v>
      </c>
      <c r="E232" s="71">
        <v>236.92830799999999</v>
      </c>
      <c r="F232" s="31">
        <f>(D232-E232)/E232*100</f>
        <v>-49.602380986910177</v>
      </c>
      <c r="G232" s="75">
        <v>9879</v>
      </c>
      <c r="H232" s="75">
        <v>1048863.5900000001</v>
      </c>
      <c r="I232" s="75">
        <v>218</v>
      </c>
      <c r="J232" s="72">
        <v>9.7542190000000009</v>
      </c>
      <c r="K232" s="72">
        <v>39.439391000000001</v>
      </c>
      <c r="L232" s="72">
        <v>61.722338999999998</v>
      </c>
      <c r="M232" s="31">
        <f t="shared" si="34"/>
        <v>-36.101917654157596</v>
      </c>
      <c r="N232" s="109">
        <f>D232/D401*100</f>
        <v>25.12261918288128</v>
      </c>
    </row>
    <row r="233" spans="1:14" ht="14.25" thickBot="1">
      <c r="A233" s="251"/>
      <c r="B233" s="205" t="s">
        <v>27</v>
      </c>
      <c r="C233" s="11"/>
      <c r="D233" s="11"/>
      <c r="E233" s="11">
        <v>1.5370090000000001</v>
      </c>
      <c r="F233" s="31"/>
      <c r="G233" s="13"/>
      <c r="H233" s="13"/>
      <c r="I233" s="13"/>
      <c r="J233" s="23"/>
      <c r="K233" s="23"/>
      <c r="L233" s="23"/>
      <c r="M233" s="31"/>
      <c r="N233" s="109">
        <f>D233/D402*100</f>
        <v>0</v>
      </c>
    </row>
    <row r="234" spans="1:14" ht="14.25" thickBot="1">
      <c r="A234" s="251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 t="e">
        <f>D234/D403*100</f>
        <v>#DIV/0!</v>
      </c>
    </row>
    <row r="235" spans="1:14" ht="14.25" thickBot="1">
      <c r="A235" s="251"/>
      <c r="B235" s="14" t="s">
        <v>29</v>
      </c>
      <c r="C235" s="11"/>
      <c r="D235" s="11"/>
      <c r="E235" s="11"/>
      <c r="F235" s="31"/>
      <c r="G235" s="13"/>
      <c r="H235" s="13"/>
      <c r="I235" s="13"/>
      <c r="J235" s="23"/>
      <c r="K235" s="23"/>
      <c r="L235" s="23"/>
      <c r="M235" s="31"/>
      <c r="N235" s="109" t="e">
        <f>D235/D404*100</f>
        <v>#DIV/0!</v>
      </c>
    </row>
    <row r="236" spans="1:14" ht="14.25" thickBot="1">
      <c r="A236" s="251"/>
      <c r="B236" s="14" t="s">
        <v>30</v>
      </c>
      <c r="C236" s="11"/>
      <c r="D236" s="11"/>
      <c r="E236" s="11">
        <v>1.5370090000000001</v>
      </c>
      <c r="F236" s="31"/>
      <c r="G236" s="13"/>
      <c r="H236" s="13"/>
      <c r="I236" s="13"/>
      <c r="J236" s="23"/>
      <c r="K236" s="23"/>
      <c r="L236" s="23"/>
      <c r="M236" s="31"/>
      <c r="N236" s="109">
        <f>D236/D405*100</f>
        <v>0</v>
      </c>
    </row>
    <row r="237" spans="1:14" ht="14.25" thickBot="1">
      <c r="A237" s="258"/>
      <c r="B237" s="15" t="s">
        <v>126</v>
      </c>
      <c r="C237" s="16">
        <f t="shared" ref="C237:L237" si="35">C225+C227+C228+C229+C230+C231+C232+C233</f>
        <v>1508.058262</v>
      </c>
      <c r="D237" s="16">
        <f t="shared" si="35"/>
        <v>3174.9028470000003</v>
      </c>
      <c r="E237" s="16">
        <f t="shared" si="35"/>
        <v>2683.6077089999999</v>
      </c>
      <c r="F237" s="16">
        <f>(D237-E237)/E237*100</f>
        <v>18.307263626958097</v>
      </c>
      <c r="G237" s="16">
        <f t="shared" si="35"/>
        <v>25992</v>
      </c>
      <c r="H237" s="16">
        <f t="shared" si="35"/>
        <v>2534885.88</v>
      </c>
      <c r="I237" s="16">
        <f t="shared" si="35"/>
        <v>1775</v>
      </c>
      <c r="J237" s="16">
        <f t="shared" si="35"/>
        <v>420.39554699999997</v>
      </c>
      <c r="K237" s="16">
        <f t="shared" si="35"/>
        <v>1346.6814530000001</v>
      </c>
      <c r="L237" s="16">
        <f t="shared" si="35"/>
        <v>1135.7919819999997</v>
      </c>
      <c r="M237" s="16">
        <f t="shared" ref="M237:M239" si="36">(K237-L237)/L237*100</f>
        <v>18.567613994654916</v>
      </c>
      <c r="N237" s="110">
        <f>D237/D406*100</f>
        <v>47.107564622802954</v>
      </c>
    </row>
    <row r="238" spans="1:14" ht="15" thickTop="1" thickBot="1">
      <c r="A238" s="251" t="s">
        <v>31</v>
      </c>
      <c r="B238" s="205" t="s">
        <v>19</v>
      </c>
      <c r="C238" s="19">
        <v>180.725393</v>
      </c>
      <c r="D238" s="19">
        <v>480.61974700000002</v>
      </c>
      <c r="E238" s="19">
        <v>475.98226299999999</v>
      </c>
      <c r="F238" s="31">
        <f>(D238-E238)/E238*100</f>
        <v>0.97429764940632435</v>
      </c>
      <c r="G238" s="20">
        <v>3895</v>
      </c>
      <c r="H238" s="20">
        <v>580028.75139999995</v>
      </c>
      <c r="I238" s="20">
        <v>574</v>
      </c>
      <c r="J238" s="19">
        <v>144.62915799999999</v>
      </c>
      <c r="K238" s="20">
        <v>268.96377000000001</v>
      </c>
      <c r="L238" s="20">
        <v>304.30292200000002</v>
      </c>
      <c r="M238" s="31">
        <f t="shared" si="36"/>
        <v>-11.61314908438507</v>
      </c>
      <c r="N238" s="109">
        <f>D238/D394*100</f>
        <v>13.277347505138003</v>
      </c>
    </row>
    <row r="239" spans="1:14" ht="14.25" thickBot="1">
      <c r="A239" s="251"/>
      <c r="B239" s="205" t="s">
        <v>20</v>
      </c>
      <c r="C239" s="20">
        <v>64.326402999999999</v>
      </c>
      <c r="D239" s="20">
        <v>166.02435600000001</v>
      </c>
      <c r="E239" s="20">
        <v>138.20683099999999</v>
      </c>
      <c r="F239" s="31">
        <f>(D239-E239)/E239*100</f>
        <v>20.127460270035435</v>
      </c>
      <c r="G239" s="20">
        <v>2016</v>
      </c>
      <c r="H239" s="20">
        <v>40220</v>
      </c>
      <c r="I239" s="20">
        <v>227</v>
      </c>
      <c r="J239" s="20">
        <v>39.856760000000001</v>
      </c>
      <c r="K239" s="20">
        <v>91.977716000000001</v>
      </c>
      <c r="L239" s="20">
        <v>71.394560999999996</v>
      </c>
      <c r="M239" s="31">
        <f t="shared" si="36"/>
        <v>28.830144357915454</v>
      </c>
      <c r="N239" s="109">
        <f>D239/D395*100</f>
        <v>14.001163459241447</v>
      </c>
    </row>
    <row r="240" spans="1:14" ht="14.25" thickBot="1">
      <c r="A240" s="251"/>
      <c r="B240" s="205" t="s">
        <v>21</v>
      </c>
      <c r="C240" s="20"/>
      <c r="D240" s="20">
        <v>6.3122170000000004</v>
      </c>
      <c r="E240" s="20">
        <v>8.0327300000000008</v>
      </c>
      <c r="F240" s="31">
        <f>(D240-E240)/E240*100</f>
        <v>-21.418782904442203</v>
      </c>
      <c r="G240" s="20">
        <v>5</v>
      </c>
      <c r="H240" s="20">
        <v>12074.329</v>
      </c>
      <c r="I240" s="20"/>
      <c r="J240" s="20"/>
      <c r="K240" s="20"/>
      <c r="L240" s="20"/>
      <c r="M240" s="31"/>
      <c r="N240" s="109">
        <f>D240/D396*100</f>
        <v>3.5411014195990633</v>
      </c>
    </row>
    <row r="241" spans="1:14" ht="14.25" thickBot="1">
      <c r="A241" s="251"/>
      <c r="B241" s="205" t="s">
        <v>22</v>
      </c>
      <c r="C241" s="21">
        <v>15.053986</v>
      </c>
      <c r="D241" s="21">
        <v>42.267139999999998</v>
      </c>
      <c r="E241" s="20">
        <v>29.84798</v>
      </c>
      <c r="F241" s="31">
        <f>(D241-E241)/E241*100</f>
        <v>41.608041817235197</v>
      </c>
      <c r="G241" s="20">
        <v>1931</v>
      </c>
      <c r="H241" s="20">
        <v>11351.74</v>
      </c>
      <c r="I241" s="20">
        <v>2</v>
      </c>
      <c r="J241" s="21">
        <v>7.0000000000000007E-2</v>
      </c>
      <c r="K241" s="20">
        <v>7.0000000000000007E-2</v>
      </c>
      <c r="L241" s="20">
        <v>2</v>
      </c>
      <c r="M241" s="31"/>
      <c r="N241" s="109">
        <f>D241/D397*100</f>
        <v>25.272858762235302</v>
      </c>
    </row>
    <row r="242" spans="1:14" ht="14.25" thickBot="1">
      <c r="A242" s="251"/>
      <c r="B242" s="205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>
        <f>D242/D398*100</f>
        <v>0</v>
      </c>
    </row>
    <row r="243" spans="1:14" ht="14.25" thickBot="1">
      <c r="A243" s="251"/>
      <c r="B243" s="205" t="s">
        <v>24</v>
      </c>
      <c r="C243" s="20">
        <v>2.1208140000000002</v>
      </c>
      <c r="D243" s="20">
        <v>6.4735430000000003</v>
      </c>
      <c r="E243" s="20">
        <v>6.4662379999999997</v>
      </c>
      <c r="F243" s="31">
        <f>(D243-E243)/E243*100</f>
        <v>0.11297140624889715</v>
      </c>
      <c r="G243" s="20">
        <v>769</v>
      </c>
      <c r="H243" s="20">
        <v>15913</v>
      </c>
      <c r="I243" s="20">
        <v>3</v>
      </c>
      <c r="J243" s="20">
        <v>0.42680000000000001</v>
      </c>
      <c r="K243" s="20">
        <v>1.130555</v>
      </c>
      <c r="L243" s="20">
        <v>2.1316199999999998</v>
      </c>
      <c r="M243" s="31">
        <f>(K243-L243)/L243*100</f>
        <v>-46.962638744241467</v>
      </c>
      <c r="N243" s="109">
        <f>D243/D399*100</f>
        <v>1.7102061992234143</v>
      </c>
    </row>
    <row r="244" spans="1:14" ht="14.25" thickBot="1">
      <c r="A244" s="251"/>
      <c r="B244" s="205" t="s">
        <v>25</v>
      </c>
      <c r="C244" s="39"/>
      <c r="D244" s="39"/>
      <c r="E244" s="22"/>
      <c r="F244" s="31"/>
      <c r="G244" s="22"/>
      <c r="H244" s="22"/>
      <c r="I244" s="22">
        <v>1</v>
      </c>
      <c r="J244" s="39">
        <v>0.7</v>
      </c>
      <c r="K244" s="22">
        <v>0.7</v>
      </c>
      <c r="L244" s="22">
        <v>0.7</v>
      </c>
      <c r="M244" s="31"/>
      <c r="N244" s="109">
        <f>D244/D400*100</f>
        <v>0</v>
      </c>
    </row>
    <row r="245" spans="1:14" ht="14.25" thickBot="1">
      <c r="A245" s="251"/>
      <c r="B245" s="205" t="s">
        <v>26</v>
      </c>
      <c r="C245" s="20">
        <v>8.98</v>
      </c>
      <c r="D245" s="20">
        <v>22.33</v>
      </c>
      <c r="E245" s="20">
        <v>45.99</v>
      </c>
      <c r="F245" s="31">
        <f>(D245-E245)/E245*100</f>
        <v>-51.44596651445967</v>
      </c>
      <c r="G245" s="20">
        <v>11020</v>
      </c>
      <c r="H245" s="20">
        <v>694957.97</v>
      </c>
      <c r="I245" s="20">
        <v>251</v>
      </c>
      <c r="J245" s="20">
        <v>13.347282999999999</v>
      </c>
      <c r="K245" s="20">
        <v>56.609220000000001</v>
      </c>
      <c r="L245" s="20">
        <v>65.730703000000005</v>
      </c>
      <c r="M245" s="31">
        <f>(K245-L245)/L245*100</f>
        <v>-13.877050729245971</v>
      </c>
      <c r="N245" s="109">
        <f>D245/D401*100</f>
        <v>4.6981477025640093</v>
      </c>
    </row>
    <row r="246" spans="1:14" ht="14.25" thickBot="1">
      <c r="A246" s="251"/>
      <c r="B246" s="205" t="s">
        <v>27</v>
      </c>
      <c r="C246" s="20"/>
      <c r="D246" s="20"/>
      <c r="E246" s="20"/>
      <c r="F246" s="31"/>
      <c r="G246" s="20"/>
      <c r="H246" s="40"/>
      <c r="I246" s="20"/>
      <c r="J246" s="20"/>
      <c r="K246" s="20"/>
      <c r="L246" s="20"/>
      <c r="M246" s="31"/>
      <c r="N246" s="109">
        <f>D246/D402*100</f>
        <v>0</v>
      </c>
    </row>
    <row r="247" spans="1:14" ht="14.25" thickBot="1">
      <c r="A247" s="251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 t="e">
        <f>D247/D403*100</f>
        <v>#DIV/0!</v>
      </c>
    </row>
    <row r="248" spans="1:14" ht="14.25" thickBot="1">
      <c r="A248" s="251"/>
      <c r="B248" s="14" t="s">
        <v>29</v>
      </c>
      <c r="C248" s="40"/>
      <c r="D248" s="40"/>
      <c r="E248" s="40"/>
      <c r="F248" s="31"/>
      <c r="G248" s="40"/>
      <c r="H248" s="40"/>
      <c r="I248" s="40"/>
      <c r="J248" s="40"/>
      <c r="K248" s="40"/>
      <c r="L248" s="40"/>
      <c r="M248" s="31"/>
      <c r="N248" s="109" t="e">
        <f>D248/D404*100</f>
        <v>#DIV/0!</v>
      </c>
    </row>
    <row r="249" spans="1:14" ht="14.25" thickBot="1">
      <c r="A249" s="251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>
        <f>D249/D405*100</f>
        <v>0</v>
      </c>
    </row>
    <row r="250" spans="1:14" ht="14.25" thickBot="1">
      <c r="A250" s="258"/>
      <c r="B250" s="15" t="s">
        <v>126</v>
      </c>
      <c r="C250" s="16">
        <f t="shared" ref="C250:L250" si="37">C238+C240+C241+C242+C243+C244+C245+C246</f>
        <v>206.88019299999999</v>
      </c>
      <c r="D250" s="16">
        <f t="shared" si="37"/>
        <v>558.00264700000002</v>
      </c>
      <c r="E250" s="16">
        <f t="shared" si="37"/>
        <v>566.319211</v>
      </c>
      <c r="F250" s="16">
        <f>(D250-E250)/E250*100</f>
        <v>-1.468529380332106</v>
      </c>
      <c r="G250" s="16">
        <f t="shared" si="37"/>
        <v>17620</v>
      </c>
      <c r="H250" s="16">
        <f t="shared" si="37"/>
        <v>1314325.7903999998</v>
      </c>
      <c r="I250" s="16">
        <f t="shared" si="37"/>
        <v>831</v>
      </c>
      <c r="J250" s="16">
        <f t="shared" si="37"/>
        <v>159.17324099999996</v>
      </c>
      <c r="K250" s="16">
        <f t="shared" si="37"/>
        <v>327.473545</v>
      </c>
      <c r="L250" s="16">
        <f t="shared" si="37"/>
        <v>374.86524500000002</v>
      </c>
      <c r="M250" s="16">
        <f t="shared" ref="M250:M252" si="38">(K250-L250)/L250*100</f>
        <v>-12.642329645683748</v>
      </c>
      <c r="N250" s="110">
        <f>D250/D406*100</f>
        <v>8.2793543676732231</v>
      </c>
    </row>
    <row r="251" spans="1:14" ht="15" thickTop="1" thickBot="1">
      <c r="A251" s="251" t="s">
        <v>96</v>
      </c>
      <c r="B251" s="205" t="s">
        <v>19</v>
      </c>
      <c r="C251" s="105">
        <v>280.573328</v>
      </c>
      <c r="D251" s="105">
        <v>657.86447799999996</v>
      </c>
      <c r="E251" s="72">
        <v>808.80481699999996</v>
      </c>
      <c r="F251" s="31">
        <f>(D251-E251)/E251*100</f>
        <v>-18.662146395203777</v>
      </c>
      <c r="G251" s="72">
        <v>5047</v>
      </c>
      <c r="H251" s="72">
        <v>1144104.9550379999</v>
      </c>
      <c r="I251" s="72">
        <v>622</v>
      </c>
      <c r="J251" s="72">
        <v>249</v>
      </c>
      <c r="K251" s="72">
        <v>672</v>
      </c>
      <c r="L251" s="72">
        <v>468</v>
      </c>
      <c r="M251" s="31">
        <f t="shared" si="38"/>
        <v>43.589743589743591</v>
      </c>
      <c r="N251" s="109">
        <f>D251/D394*100</f>
        <v>18.17381691079833</v>
      </c>
    </row>
    <row r="252" spans="1:14" ht="14.25" thickBot="1">
      <c r="A252" s="251"/>
      <c r="B252" s="205" t="s">
        <v>20</v>
      </c>
      <c r="C252" s="105">
        <v>86.590230000000005</v>
      </c>
      <c r="D252" s="105">
        <v>217.228677</v>
      </c>
      <c r="E252" s="72">
        <v>260.90336799999994</v>
      </c>
      <c r="F252" s="31">
        <f>(D252-E252)/E252*100</f>
        <v>-16.739795785234918</v>
      </c>
      <c r="G252" s="72">
        <v>2541</v>
      </c>
      <c r="H252" s="72">
        <v>50820</v>
      </c>
      <c r="I252" s="72">
        <v>450</v>
      </c>
      <c r="J252" s="72">
        <v>66</v>
      </c>
      <c r="K252" s="72">
        <v>171</v>
      </c>
      <c r="L252" s="72">
        <v>205</v>
      </c>
      <c r="M252" s="31">
        <f t="shared" si="38"/>
        <v>-16.585365853658537</v>
      </c>
      <c r="N252" s="109">
        <f>D252/D395*100</f>
        <v>18.319325477231562</v>
      </c>
    </row>
    <row r="253" spans="1:14" ht="14.25" thickBot="1">
      <c r="A253" s="251"/>
      <c r="B253" s="205" t="s">
        <v>21</v>
      </c>
      <c r="C253" s="105">
        <v>10.977074999999999</v>
      </c>
      <c r="D253" s="105">
        <v>13.741112999999999</v>
      </c>
      <c r="E253" s="72">
        <v>18.051915000000001</v>
      </c>
      <c r="F253" s="31">
        <f>(D253-E253)/E253*100</f>
        <v>-23.880026024939749</v>
      </c>
      <c r="G253" s="72">
        <v>346</v>
      </c>
      <c r="H253" s="72">
        <v>36102.22099999999</v>
      </c>
      <c r="I253" s="72">
        <v>6</v>
      </c>
      <c r="J253" s="72">
        <v>3</v>
      </c>
      <c r="K253" s="72">
        <v>5</v>
      </c>
      <c r="L253" s="72">
        <v>2</v>
      </c>
      <c r="M253" s="31"/>
      <c r="N253" s="109">
        <f>D253/D396*100</f>
        <v>7.7086505028536143</v>
      </c>
    </row>
    <row r="254" spans="1:14" ht="14.25" thickBot="1">
      <c r="A254" s="251"/>
      <c r="B254" s="205" t="s">
        <v>22</v>
      </c>
      <c r="C254" s="105">
        <v>4.6994149999999992</v>
      </c>
      <c r="D254" s="105">
        <v>11.983684999999999</v>
      </c>
      <c r="E254" s="72">
        <v>15.139525999999998</v>
      </c>
      <c r="F254" s="31">
        <f>(D254-E254)/E254*100</f>
        <v>-20.845044950548644</v>
      </c>
      <c r="G254" s="72">
        <v>133</v>
      </c>
      <c r="H254" s="72">
        <v>5412.9051999999992</v>
      </c>
      <c r="I254" s="72">
        <v>8</v>
      </c>
      <c r="J254" s="72">
        <v>1</v>
      </c>
      <c r="K254" s="72">
        <v>3</v>
      </c>
      <c r="L254" s="72">
        <v>3</v>
      </c>
      <c r="M254" s="31">
        <f>(K254-L254)/L254*100</f>
        <v>0</v>
      </c>
      <c r="N254" s="109">
        <f>D254/D397*100</f>
        <v>7.1654239784408826</v>
      </c>
    </row>
    <row r="255" spans="1:14" ht="14.25" thickBot="1">
      <c r="A255" s="251"/>
      <c r="B255" s="205" t="s">
        <v>23</v>
      </c>
      <c r="C255" s="105">
        <v>4.3395999999999997E-2</v>
      </c>
      <c r="D255" s="105">
        <v>6.3397999999999996E-2</v>
      </c>
      <c r="E255" s="72">
        <v>0</v>
      </c>
      <c r="F255" s="31"/>
      <c r="G255" s="72"/>
      <c r="H255" s="72"/>
      <c r="I255" s="72">
        <v>0</v>
      </c>
      <c r="J255" s="72">
        <v>0</v>
      </c>
      <c r="K255" s="72">
        <v>0</v>
      </c>
      <c r="L255" s="72">
        <v>0</v>
      </c>
      <c r="M255" s="31"/>
      <c r="N255" s="109">
        <f>D255/D398*100</f>
        <v>0.13338035595038322</v>
      </c>
    </row>
    <row r="256" spans="1:14" ht="14.25" thickBot="1">
      <c r="A256" s="251"/>
      <c r="B256" s="205" t="s">
        <v>24</v>
      </c>
      <c r="C256" s="105">
        <v>20.320995999999997</v>
      </c>
      <c r="D256" s="105">
        <v>33.146107999999998</v>
      </c>
      <c r="E256" s="72">
        <v>48.517755000000008</v>
      </c>
      <c r="F256" s="31">
        <f>(D256-E256)/E256*100</f>
        <v>-31.682519110787393</v>
      </c>
      <c r="G256" s="72">
        <v>30</v>
      </c>
      <c r="H256" s="72">
        <v>32100</v>
      </c>
      <c r="I256" s="72">
        <v>6</v>
      </c>
      <c r="J256" s="72">
        <v>10</v>
      </c>
      <c r="K256" s="72">
        <v>22</v>
      </c>
      <c r="L256" s="72">
        <v>13</v>
      </c>
      <c r="M256" s="31">
        <f>(K256-L256)/L256*100</f>
        <v>69.230769230769226</v>
      </c>
      <c r="N256" s="109">
        <f>D256/D399*100</f>
        <v>8.7566699381974917</v>
      </c>
    </row>
    <row r="257" spans="1:14" ht="14.25" thickBot="1">
      <c r="A257" s="251"/>
      <c r="B257" s="205" t="s">
        <v>25</v>
      </c>
      <c r="C257" s="105"/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>
        <f>D257/D400*100</f>
        <v>0</v>
      </c>
    </row>
    <row r="258" spans="1:14" ht="14.25" thickBot="1">
      <c r="A258" s="251"/>
      <c r="B258" s="205" t="s">
        <v>26</v>
      </c>
      <c r="C258" s="105">
        <v>37.11</v>
      </c>
      <c r="D258" s="105">
        <v>112.88004099999999</v>
      </c>
      <c r="E258" s="72">
        <v>93.397353000000024</v>
      </c>
      <c r="F258" s="31">
        <f>(D258-E258)/E258*100</f>
        <v>20.86000017580794</v>
      </c>
      <c r="G258" s="72">
        <v>1862</v>
      </c>
      <c r="H258" s="72">
        <v>2090245.6050000151</v>
      </c>
      <c r="I258" s="72">
        <v>4</v>
      </c>
      <c r="J258" s="72">
        <v>2</v>
      </c>
      <c r="K258" s="72">
        <v>3</v>
      </c>
      <c r="L258" s="72">
        <v>1.095</v>
      </c>
      <c r="M258" s="31">
        <f>(K258-L258)/L258*100</f>
        <v>173.97260273972603</v>
      </c>
      <c r="N258" s="109">
        <f>D258/D401*100</f>
        <v>23.749534495722401</v>
      </c>
    </row>
    <row r="259" spans="1:14" ht="14.25" thickBot="1">
      <c r="A259" s="251"/>
      <c r="B259" s="205" t="s">
        <v>27</v>
      </c>
      <c r="C259" s="105"/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>
        <f>D259/D402*100</f>
        <v>0</v>
      </c>
    </row>
    <row r="260" spans="1:14" ht="14.25" thickBot="1">
      <c r="A260" s="251"/>
      <c r="B260" s="14" t="s">
        <v>28</v>
      </c>
      <c r="C260" s="105"/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 t="e">
        <f>D260/D403*100</f>
        <v>#DIV/0!</v>
      </c>
    </row>
    <row r="261" spans="1:14" ht="14.25" thickBot="1">
      <c r="A261" s="251"/>
      <c r="B261" s="14" t="s">
        <v>29</v>
      </c>
      <c r="C261" s="105"/>
      <c r="D261" s="105">
        <v>0</v>
      </c>
      <c r="E261" s="72">
        <v>0</v>
      </c>
      <c r="F261" s="31"/>
      <c r="G261" s="72">
        <v>1</v>
      </c>
      <c r="H261" s="72">
        <v>4209.16</v>
      </c>
      <c r="I261" s="72">
        <v>0</v>
      </c>
      <c r="J261" s="72">
        <v>0</v>
      </c>
      <c r="K261" s="72">
        <v>0</v>
      </c>
      <c r="L261" s="72">
        <v>0</v>
      </c>
      <c r="M261" s="31"/>
      <c r="N261" s="109" t="e">
        <f>D261/D404*100</f>
        <v>#DIV/0!</v>
      </c>
    </row>
    <row r="262" spans="1:14" ht="14.25" thickBot="1">
      <c r="A262" s="251"/>
      <c r="B262" s="14" t="s">
        <v>30</v>
      </c>
      <c r="C262" s="105"/>
      <c r="D262" s="105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>
        <f>D262/D405*100</f>
        <v>0</v>
      </c>
    </row>
    <row r="263" spans="1:14" ht="14.25" thickBot="1">
      <c r="A263" s="258"/>
      <c r="B263" s="15" t="s">
        <v>126</v>
      </c>
      <c r="C263" s="16">
        <f t="shared" ref="C263:L263" si="39">C251+C253+C254+C255+C256+C257+C258+C259</f>
        <v>353.72420999999997</v>
      </c>
      <c r="D263" s="16">
        <f t="shared" si="39"/>
        <v>829.67882300000008</v>
      </c>
      <c r="E263" s="16">
        <f t="shared" si="39"/>
        <v>983.91136600000004</v>
      </c>
      <c r="F263" s="16">
        <f>(D263-E263)/E263*100</f>
        <v>-15.675450892189405</v>
      </c>
      <c r="G263" s="16">
        <f t="shared" si="39"/>
        <v>7418</v>
      </c>
      <c r="H263" s="16">
        <f t="shared" si="39"/>
        <v>3307965.6862380151</v>
      </c>
      <c r="I263" s="16">
        <f t="shared" si="39"/>
        <v>646</v>
      </c>
      <c r="J263" s="16">
        <f t="shared" si="39"/>
        <v>265</v>
      </c>
      <c r="K263" s="16">
        <f t="shared" si="39"/>
        <v>705</v>
      </c>
      <c r="L263" s="16">
        <f t="shared" si="39"/>
        <v>487.09500000000003</v>
      </c>
      <c r="M263" s="16">
        <f t="shared" ref="M263:M265" si="40">(K263-L263)/L263*100</f>
        <v>44.735626520493945</v>
      </c>
      <c r="N263" s="110">
        <f>D263/D406*100</f>
        <v>12.31034480553464</v>
      </c>
    </row>
    <row r="264" spans="1:14" ht="14.25" thickTop="1">
      <c r="A264" s="248" t="s">
        <v>97</v>
      </c>
      <c r="B264" s="18" t="s">
        <v>19</v>
      </c>
      <c r="C264" s="121">
        <v>127.70622</v>
      </c>
      <c r="D264" s="121">
        <v>291.55164600000001</v>
      </c>
      <c r="E264" s="121">
        <v>269.84466700000002</v>
      </c>
      <c r="F264" s="111">
        <f>(D264-E264)/E264*100</f>
        <v>8.0442497683306033</v>
      </c>
      <c r="G264" s="122">
        <v>587</v>
      </c>
      <c r="H264" s="122">
        <v>59427.315172000002</v>
      </c>
      <c r="I264" s="122">
        <v>0</v>
      </c>
      <c r="J264" s="122">
        <v>50.993791000000002</v>
      </c>
      <c r="K264" s="122">
        <v>89.844379000000004</v>
      </c>
      <c r="L264" s="122">
        <v>87.536556000000004</v>
      </c>
      <c r="M264" s="111">
        <f t="shared" si="40"/>
        <v>2.6364105528666206</v>
      </c>
      <c r="N264" s="112">
        <f>D264/D394*100</f>
        <v>8.054251919110138</v>
      </c>
    </row>
    <row r="265" spans="1:14">
      <c r="A265" s="249"/>
      <c r="B265" s="205" t="s">
        <v>20</v>
      </c>
      <c r="C265" s="122">
        <v>37.160547999999999</v>
      </c>
      <c r="D265" s="122">
        <v>83.369765999999998</v>
      </c>
      <c r="E265" s="122">
        <v>69.256271999999996</v>
      </c>
      <c r="F265" s="31">
        <f>(D265-E265)/E265*100</f>
        <v>20.378651048384473</v>
      </c>
      <c r="G265" s="122">
        <v>288</v>
      </c>
      <c r="H265" s="122">
        <v>5720</v>
      </c>
      <c r="I265" s="122">
        <v>0</v>
      </c>
      <c r="J265" s="122">
        <v>14.037867</v>
      </c>
      <c r="K265" s="122">
        <v>20.702922999999998</v>
      </c>
      <c r="L265" s="122">
        <v>24.861483</v>
      </c>
      <c r="M265" s="31">
        <f t="shared" si="40"/>
        <v>-16.726918502810157</v>
      </c>
      <c r="N265" s="109">
        <f>D265/D395*100</f>
        <v>7.030737835385489</v>
      </c>
    </row>
    <row r="266" spans="1:14">
      <c r="A266" s="249"/>
      <c r="B266" s="205" t="s">
        <v>21</v>
      </c>
      <c r="C266" s="122">
        <v>17.122581</v>
      </c>
      <c r="D266" s="122">
        <v>17.122581</v>
      </c>
      <c r="E266" s="122">
        <v>62.113919000000003</v>
      </c>
      <c r="F266" s="31">
        <f>(D266-E266)/E266*100</f>
        <v>-72.433584491746529</v>
      </c>
      <c r="G266" s="122">
        <v>6</v>
      </c>
      <c r="H266" s="122">
        <v>5709.4236739999997</v>
      </c>
      <c r="I266" s="122">
        <v>0</v>
      </c>
      <c r="J266" s="122">
        <v>0</v>
      </c>
      <c r="K266" s="122">
        <v>73.617999999999995</v>
      </c>
      <c r="L266" s="122">
        <v>0</v>
      </c>
      <c r="M266" s="31"/>
      <c r="N266" s="109">
        <f>D266/D396*100</f>
        <v>9.6056260243112597</v>
      </c>
    </row>
    <row r="267" spans="1:14">
      <c r="A267" s="249"/>
      <c r="B267" s="205" t="s">
        <v>22</v>
      </c>
      <c r="C267" s="122">
        <v>2.9728759999999999</v>
      </c>
      <c r="D267" s="122">
        <v>3.707201</v>
      </c>
      <c r="E267" s="122">
        <v>9.4339999999999997E-3</v>
      </c>
      <c r="F267" s="31">
        <f>(D267-E267)/E267*100</f>
        <v>39196.173415306337</v>
      </c>
      <c r="G267" s="122">
        <v>8</v>
      </c>
      <c r="H267" s="122">
        <v>1572.88</v>
      </c>
      <c r="I267" s="122">
        <v>0</v>
      </c>
      <c r="J267" s="122">
        <v>0</v>
      </c>
      <c r="K267" s="122">
        <v>0.45600000000000002</v>
      </c>
      <c r="L267" s="122">
        <v>0.15</v>
      </c>
      <c r="M267" s="31"/>
      <c r="N267" s="109">
        <f>D267/D397*100</f>
        <v>2.2166526355040221</v>
      </c>
    </row>
    <row r="268" spans="1:14">
      <c r="A268" s="249"/>
      <c r="B268" s="205" t="s">
        <v>23</v>
      </c>
      <c r="C268" s="122">
        <v>0</v>
      </c>
      <c r="D268" s="122">
        <v>0</v>
      </c>
      <c r="E268" s="122">
        <v>9.4339999999999997E-3</v>
      </c>
      <c r="F268" s="31"/>
      <c r="G268" s="122" t="s">
        <v>139</v>
      </c>
      <c r="H268" s="122">
        <v>0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>D268/D398*100</f>
        <v>0</v>
      </c>
    </row>
    <row r="269" spans="1:14">
      <c r="A269" s="249"/>
      <c r="B269" s="205" t="s">
        <v>24</v>
      </c>
      <c r="C269" s="122">
        <v>2.2866979999999999</v>
      </c>
      <c r="D269" s="122">
        <v>15.074058000000001</v>
      </c>
      <c r="E269" s="122">
        <v>7.9698169999999999</v>
      </c>
      <c r="F269" s="31">
        <f>(D269-E269)/E269*100</f>
        <v>89.139324027138898</v>
      </c>
      <c r="G269" s="122">
        <v>9</v>
      </c>
      <c r="H269" s="122">
        <v>30753.8</v>
      </c>
      <c r="I269" s="122">
        <v>0</v>
      </c>
      <c r="J269" s="122">
        <v>3.3614790000000001</v>
      </c>
      <c r="K269" s="122">
        <v>6.1717279999999999</v>
      </c>
      <c r="L269" s="122">
        <v>47.642358999999999</v>
      </c>
      <c r="M269" s="31">
        <f>(K269-L269)/L269*100</f>
        <v>-87.045712828787501</v>
      </c>
      <c r="N269" s="109">
        <f>D269/D399*100</f>
        <v>3.982324275756461</v>
      </c>
    </row>
    <row r="270" spans="1:14">
      <c r="A270" s="249"/>
      <c r="B270" s="205" t="s">
        <v>25</v>
      </c>
      <c r="C270" s="124">
        <v>1.14429</v>
      </c>
      <c r="D270" s="124">
        <v>302.10774300000003</v>
      </c>
      <c r="E270" s="124">
        <v>365.42741699999999</v>
      </c>
      <c r="F270" s="31">
        <f>(D270-E270)/E270*100</f>
        <v>-17.327565216596753</v>
      </c>
      <c r="G270" s="124">
        <v>26</v>
      </c>
      <c r="H270" s="124">
        <v>8260.1763480000009</v>
      </c>
      <c r="I270" s="124">
        <v>22</v>
      </c>
      <c r="J270" s="124">
        <v>47.784619999999997</v>
      </c>
      <c r="K270" s="122">
        <v>100.98462000000001</v>
      </c>
      <c r="L270" s="122">
        <v>36.049999999999997</v>
      </c>
      <c r="M270" s="31">
        <f>(K270-L270)/L270*100</f>
        <v>180.12377253814151</v>
      </c>
      <c r="N270" s="109">
        <f>D270/D400*100</f>
        <v>16.163743293199577</v>
      </c>
    </row>
    <row r="271" spans="1:14">
      <c r="A271" s="249"/>
      <c r="B271" s="205" t="s">
        <v>26</v>
      </c>
      <c r="C271" s="122">
        <v>18.167486</v>
      </c>
      <c r="D271" s="122">
        <v>57.483753</v>
      </c>
      <c r="E271" s="122">
        <v>27.194022</v>
      </c>
      <c r="F271" s="31">
        <f>(D271-E271)/E271*100</f>
        <v>111.38378500980841</v>
      </c>
      <c r="G271" s="122">
        <v>219</v>
      </c>
      <c r="H271" s="122">
        <v>100685.2</v>
      </c>
      <c r="I271" s="122">
        <v>2</v>
      </c>
      <c r="J271" s="122">
        <v>4.6208340000000003</v>
      </c>
      <c r="K271" s="122">
        <v>6.8806089999999998</v>
      </c>
      <c r="L271" s="122">
        <v>10.529451999999999</v>
      </c>
      <c r="M271" s="31">
        <f>(K271-L271)/L271*100</f>
        <v>-34.653683781454156</v>
      </c>
      <c r="N271" s="109">
        <f>D271/D401*100</f>
        <v>12.094364625692208</v>
      </c>
    </row>
    <row r="272" spans="1:14">
      <c r="A272" s="249"/>
      <c r="B272" s="205" t="s">
        <v>27</v>
      </c>
      <c r="C272" s="122">
        <v>0</v>
      </c>
      <c r="D272" s="122">
        <v>0</v>
      </c>
      <c r="E272" s="122">
        <v>0</v>
      </c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>D272/D402*100</f>
        <v>0</v>
      </c>
    </row>
    <row r="273" spans="1:14">
      <c r="A273" s="249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>
        <v>0</v>
      </c>
      <c r="M273" s="31"/>
      <c r="N273" s="109" t="e">
        <f>D273/D403*100</f>
        <v>#DIV/0!</v>
      </c>
    </row>
    <row r="274" spans="1:14">
      <c r="A274" s="249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>
        <v>0</v>
      </c>
      <c r="M274" s="31"/>
      <c r="N274" s="109" t="e">
        <f>D274/D404*100</f>
        <v>#DIV/0!</v>
      </c>
    </row>
    <row r="275" spans="1:14">
      <c r="A275" s="249"/>
      <c r="B275" s="14" t="s">
        <v>30</v>
      </c>
      <c r="C275" s="123">
        <v>0</v>
      </c>
      <c r="D275" s="123">
        <v>0</v>
      </c>
      <c r="E275" s="123">
        <v>0</v>
      </c>
      <c r="F275" s="31"/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>
        <v>0</v>
      </c>
      <c r="M275" s="31"/>
      <c r="N275" s="109">
        <f>D275/D405*100</f>
        <v>0</v>
      </c>
    </row>
    <row r="276" spans="1:14" ht="14.25" thickBot="1">
      <c r="A276" s="250"/>
      <c r="B276" s="15" t="s">
        <v>126</v>
      </c>
      <c r="C276" s="16">
        <f t="shared" ref="C276:L276" si="41">C264+C266+C267+C268+C269+C270+C271+C272</f>
        <v>169.40015100000002</v>
      </c>
      <c r="D276" s="16">
        <f t="shared" si="41"/>
        <v>687.04698200000007</v>
      </c>
      <c r="E276" s="16">
        <f t="shared" si="41"/>
        <v>732.56871000000001</v>
      </c>
      <c r="F276" s="16">
        <f>(D276-E276)/E276*100</f>
        <v>-6.2139874906750983</v>
      </c>
      <c r="G276" s="16">
        <f t="shared" si="41"/>
        <v>855</v>
      </c>
      <c r="H276" s="16">
        <f t="shared" si="41"/>
        <v>206408.79519400001</v>
      </c>
      <c r="I276" s="16">
        <f t="shared" si="41"/>
        <v>24</v>
      </c>
      <c r="J276" s="16">
        <f t="shared" si="41"/>
        <v>106.76072400000001</v>
      </c>
      <c r="K276" s="16">
        <f t="shared" si="41"/>
        <v>277.95533599999999</v>
      </c>
      <c r="L276" s="16">
        <f t="shared" si="41"/>
        <v>181.908367</v>
      </c>
      <c r="M276" s="16">
        <f t="shared" ref="M276:M278" si="42">(K276-L276)/L276*100</f>
        <v>52.799643350104944</v>
      </c>
      <c r="N276" s="110">
        <f>D276/D406*100</f>
        <v>10.194047397087719</v>
      </c>
    </row>
    <row r="277" spans="1:14" ht="15" thickTop="1" thickBot="1">
      <c r="A277" s="251" t="s">
        <v>34</v>
      </c>
      <c r="B277" s="205" t="s">
        <v>19</v>
      </c>
      <c r="C277" s="67">
        <v>5.5527519999999999</v>
      </c>
      <c r="D277" s="67">
        <v>13.930127000000001</v>
      </c>
      <c r="E277" s="67">
        <v>112.272854</v>
      </c>
      <c r="F277" s="31">
        <f>(D277-E277)/E277*100</f>
        <v>-87.592613437973171</v>
      </c>
      <c r="G277" s="68">
        <v>146</v>
      </c>
      <c r="H277" s="68">
        <v>10457.39228</v>
      </c>
      <c r="I277" s="68">
        <v>117</v>
      </c>
      <c r="J277" s="68">
        <v>50.58643</v>
      </c>
      <c r="K277" s="68">
        <v>118.087424</v>
      </c>
      <c r="L277" s="68">
        <v>29.700467</v>
      </c>
      <c r="M277" s="31">
        <f t="shared" si="42"/>
        <v>297.59450247028104</v>
      </c>
      <c r="N277" s="109">
        <f>D277/D394*100</f>
        <v>0.38482633750316042</v>
      </c>
    </row>
    <row r="278" spans="1:14" ht="14.25" thickBot="1">
      <c r="A278" s="251"/>
      <c r="B278" s="205" t="s">
        <v>20</v>
      </c>
      <c r="C278" s="68">
        <v>2.4509449999999999</v>
      </c>
      <c r="D278" s="68">
        <v>6.0390610000000002</v>
      </c>
      <c r="E278" s="68">
        <v>13.868942000000001</v>
      </c>
      <c r="F278" s="31">
        <f>(D278-E278)/E278*100</f>
        <v>-56.456224274353438</v>
      </c>
      <c r="G278" s="68">
        <v>78</v>
      </c>
      <c r="H278" s="68">
        <v>1560</v>
      </c>
      <c r="I278" s="68">
        <v>11</v>
      </c>
      <c r="J278" s="68">
        <v>0.66739999999999999</v>
      </c>
      <c r="K278" s="68">
        <v>2.0154000000000001</v>
      </c>
      <c r="L278" s="68">
        <v>15.059288</v>
      </c>
      <c r="M278" s="31">
        <f t="shared" si="42"/>
        <v>-86.616897160078224</v>
      </c>
      <c r="N278" s="109">
        <f>D278/D395*100</f>
        <v>0.50928600018981618</v>
      </c>
    </row>
    <row r="279" spans="1:14" ht="14.25" thickBot="1">
      <c r="A279" s="251"/>
      <c r="B279" s="205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>
        <f>D279/D396*100</f>
        <v>0</v>
      </c>
    </row>
    <row r="280" spans="1:14" ht="14.25" thickBot="1">
      <c r="A280" s="251"/>
      <c r="B280" s="205" t="s">
        <v>22</v>
      </c>
      <c r="C280" s="68">
        <v>2.4147999999999999E-2</v>
      </c>
      <c r="D280" s="68">
        <v>6.8487000000000006E-2</v>
      </c>
      <c r="E280" s="68"/>
      <c r="F280" s="31"/>
      <c r="G280" s="68">
        <v>10</v>
      </c>
      <c r="H280" s="68">
        <v>892.7</v>
      </c>
      <c r="I280" s="68"/>
      <c r="J280" s="68"/>
      <c r="K280" s="68"/>
      <c r="L280" s="68"/>
      <c r="M280" s="31"/>
      <c r="N280" s="109">
        <f>D280/D397*100</f>
        <v>4.0950541674908907E-2</v>
      </c>
    </row>
    <row r="281" spans="1:14" ht="14.25" thickBot="1">
      <c r="A281" s="251"/>
      <c r="B281" s="205" t="s">
        <v>23</v>
      </c>
      <c r="C281" s="68"/>
      <c r="D281" s="68"/>
      <c r="E281" s="68">
        <v>9.4339999999999993E-2</v>
      </c>
      <c r="F281" s="31"/>
      <c r="G281" s="68"/>
      <c r="H281" s="68"/>
      <c r="I281" s="68"/>
      <c r="J281" s="68"/>
      <c r="K281" s="68"/>
      <c r="L281" s="68"/>
      <c r="M281" s="31"/>
      <c r="N281" s="109">
        <f>D281/D398*100</f>
        <v>0</v>
      </c>
    </row>
    <row r="282" spans="1:14" ht="14.25" thickBot="1">
      <c r="A282" s="251"/>
      <c r="B282" s="205" t="s">
        <v>24</v>
      </c>
      <c r="C282" s="68">
        <v>0.90360499999999999</v>
      </c>
      <c r="D282" s="68">
        <v>15.689183</v>
      </c>
      <c r="E282" s="68">
        <v>5.7733584999999996</v>
      </c>
      <c r="F282" s="31">
        <f>(D282-E282)/E282*100</f>
        <v>171.7514077811035</v>
      </c>
      <c r="G282" s="68">
        <v>6</v>
      </c>
      <c r="H282" s="68">
        <v>39966.269999999997</v>
      </c>
      <c r="I282" s="68"/>
      <c r="J282" s="68"/>
      <c r="K282" s="68"/>
      <c r="L282" s="68">
        <v>3.7840799999999999</v>
      </c>
      <c r="M282" s="31"/>
      <c r="N282" s="109">
        <f>D282/D399*100</f>
        <v>4.1448304317049578</v>
      </c>
    </row>
    <row r="283" spans="1:14" ht="14.25" thickBot="1">
      <c r="A283" s="251"/>
      <c r="B283" s="205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>
        <f>D283/D400*100</f>
        <v>0</v>
      </c>
    </row>
    <row r="284" spans="1:14" ht="14.25" thickBot="1">
      <c r="A284" s="251"/>
      <c r="B284" s="205" t="s">
        <v>26</v>
      </c>
      <c r="C284" s="68">
        <v>0.25590600000000002</v>
      </c>
      <c r="D284" s="68">
        <v>0.61438400000000004</v>
      </c>
      <c r="E284" s="68">
        <v>4.4649260000000002</v>
      </c>
      <c r="F284" s="31">
        <f>(D284-E284)/E284*100</f>
        <v>-86.239771946948281</v>
      </c>
      <c r="G284" s="68">
        <v>49</v>
      </c>
      <c r="H284" s="68">
        <v>5680</v>
      </c>
      <c r="I284" s="68">
        <v>12</v>
      </c>
      <c r="J284" s="68">
        <v>0.23454</v>
      </c>
      <c r="K284" s="68">
        <v>2.368233</v>
      </c>
      <c r="L284" s="68">
        <v>1.289528</v>
      </c>
      <c r="M284" s="31">
        <f>(K284-L284)/L284*100</f>
        <v>83.651149878094927</v>
      </c>
      <c r="N284" s="109">
        <f>D284/D401*100</f>
        <v>0.12926407425401196</v>
      </c>
    </row>
    <row r="285" spans="1:14" ht="14.25" thickBot="1">
      <c r="A285" s="251"/>
      <c r="B285" s="205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>
        <f>D285/D402*100</f>
        <v>0</v>
      </c>
    </row>
    <row r="286" spans="1:14" ht="14.25" thickBot="1">
      <c r="A286" s="251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 t="e">
        <f>D286/D403*100</f>
        <v>#DIV/0!</v>
      </c>
    </row>
    <row r="287" spans="1:14" ht="14.25" thickBot="1">
      <c r="A287" s="251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 t="e">
        <f>D287/D404*100</f>
        <v>#DIV/0!</v>
      </c>
    </row>
    <row r="288" spans="1:14" ht="14.25" thickBot="1">
      <c r="A288" s="251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>
        <f>D288/D405*100</f>
        <v>0</v>
      </c>
    </row>
    <row r="289" spans="1:14" ht="14.25" thickBot="1">
      <c r="A289" s="258"/>
      <c r="B289" s="15" t="s">
        <v>126</v>
      </c>
      <c r="C289" s="16">
        <f t="shared" ref="C289:L289" si="43">C277+C279+C280+C281+C282+C283+C284+C285</f>
        <v>6.7364110000000004</v>
      </c>
      <c r="D289" s="16">
        <f t="shared" si="43"/>
        <v>30.302181000000001</v>
      </c>
      <c r="E289" s="16">
        <f t="shared" si="43"/>
        <v>122.6054785</v>
      </c>
      <c r="F289" s="16">
        <f>(D289-E289)/E289*100</f>
        <v>-75.2848067062517</v>
      </c>
      <c r="G289" s="16">
        <f t="shared" si="43"/>
        <v>211</v>
      </c>
      <c r="H289" s="16">
        <f t="shared" si="43"/>
        <v>56996.362280000001</v>
      </c>
      <c r="I289" s="16">
        <f t="shared" si="43"/>
        <v>129</v>
      </c>
      <c r="J289" s="16">
        <f t="shared" si="43"/>
        <v>50.820970000000003</v>
      </c>
      <c r="K289" s="16">
        <f t="shared" si="43"/>
        <v>120.455657</v>
      </c>
      <c r="L289" s="16">
        <f t="shared" si="43"/>
        <v>34.774074999999996</v>
      </c>
      <c r="M289" s="16">
        <f t="shared" ref="M289:M292" si="44">(K289-L289)/L289*100</f>
        <v>246.39499972321337</v>
      </c>
      <c r="N289" s="110">
        <f>D289/D406*100</f>
        <v>0.44960807258029833</v>
      </c>
    </row>
    <row r="290" spans="1:14" ht="15" thickTop="1" thickBot="1">
      <c r="A290" s="248" t="s">
        <v>35</v>
      </c>
      <c r="B290" s="18" t="s">
        <v>19</v>
      </c>
      <c r="C290" s="32">
        <v>31.505033999999998</v>
      </c>
      <c r="D290" s="32">
        <v>84.414957999999999</v>
      </c>
      <c r="E290" s="32">
        <v>87.440799999999996</v>
      </c>
      <c r="F290" s="111">
        <f>(D290-E290)/E290*100</f>
        <v>-3.4604463820093105</v>
      </c>
      <c r="G290" s="31">
        <v>621</v>
      </c>
      <c r="H290" s="31">
        <v>75210.17598</v>
      </c>
      <c r="I290" s="33">
        <v>48</v>
      </c>
      <c r="J290" s="31">
        <v>23.903176999999999</v>
      </c>
      <c r="K290" s="31">
        <v>53.034931999999998</v>
      </c>
      <c r="L290" s="31">
        <v>54.673389999999998</v>
      </c>
      <c r="M290" s="111">
        <f t="shared" si="44"/>
        <v>-2.9968106971234088</v>
      </c>
      <c r="N290" s="112">
        <f>D290/D394*100</f>
        <v>2.3320030835054921</v>
      </c>
    </row>
    <row r="291" spans="1:14" ht="14.25" thickBot="1">
      <c r="A291" s="251"/>
      <c r="B291" s="205" t="s">
        <v>20</v>
      </c>
      <c r="C291" s="31">
        <v>11.967813</v>
      </c>
      <c r="D291" s="31">
        <v>28.147804000000001</v>
      </c>
      <c r="E291" s="31">
        <v>37.235483000000002</v>
      </c>
      <c r="F291" s="31">
        <f>(D291-E291)/E291*100</f>
        <v>-24.405965138145248</v>
      </c>
      <c r="G291" s="31">
        <v>332</v>
      </c>
      <c r="H291" s="31">
        <v>6640</v>
      </c>
      <c r="I291" s="33">
        <v>27</v>
      </c>
      <c r="J291" s="31">
        <v>23.209202000000001</v>
      </c>
      <c r="K291" s="31">
        <v>40.695402000000001</v>
      </c>
      <c r="L291" s="31">
        <v>23.382035999999999</v>
      </c>
      <c r="M291" s="31">
        <f t="shared" si="44"/>
        <v>74.045587817929984</v>
      </c>
      <c r="N291" s="109">
        <f>D291/D395*100</f>
        <v>2.3737601778301141</v>
      </c>
    </row>
    <row r="292" spans="1:14" ht="14.25" thickBot="1">
      <c r="A292" s="251"/>
      <c r="B292" s="205" t="s">
        <v>21</v>
      </c>
      <c r="C292" s="31">
        <v>0</v>
      </c>
      <c r="D292" s="31">
        <v>0</v>
      </c>
      <c r="E292" s="31">
        <v>0</v>
      </c>
      <c r="F292" s="31" t="e">
        <f>(D292-E292)/E292*100</f>
        <v>#DIV/0!</v>
      </c>
      <c r="G292" s="31">
        <v>0</v>
      </c>
      <c r="H292" s="31">
        <v>0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44"/>
        <v>#DIV/0!</v>
      </c>
      <c r="N292" s="109">
        <f>D292/D396*100</f>
        <v>0</v>
      </c>
    </row>
    <row r="293" spans="1:14" ht="14.25" thickBot="1">
      <c r="A293" s="251"/>
      <c r="B293" s="205" t="s">
        <v>22</v>
      </c>
      <c r="C293" s="31">
        <v>8.3020000000000004E-3</v>
      </c>
      <c r="D293" s="31">
        <v>3.2358999999999999E-2</v>
      </c>
      <c r="E293" s="31">
        <v>0.58730099999999996</v>
      </c>
      <c r="F293" s="31">
        <f>(D293-E293)/E293*100</f>
        <v>-94.490218814543141</v>
      </c>
      <c r="G293" s="31">
        <v>5</v>
      </c>
      <c r="H293" s="31">
        <v>242.5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>D293/D397*100</f>
        <v>1.9348468732144453E-2</v>
      </c>
    </row>
    <row r="294" spans="1:14" ht="14.25" thickBot="1">
      <c r="A294" s="251"/>
      <c r="B294" s="205" t="s">
        <v>23</v>
      </c>
      <c r="C294" s="31">
        <v>0.119728</v>
      </c>
      <c r="D294" s="31">
        <v>4.6952179999999997</v>
      </c>
      <c r="E294" s="31">
        <v>8.2368249999999996</v>
      </c>
      <c r="F294" s="31">
        <f>(D294-E294)/E294*100</f>
        <v>-42.997234978283508</v>
      </c>
      <c r="G294" s="31">
        <v>51</v>
      </c>
      <c r="H294" s="31">
        <v>44067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9">
        <f>D294/D398*100</f>
        <v>9.8780694675643783</v>
      </c>
    </row>
    <row r="295" spans="1:14" ht="14.25" thickBot="1">
      <c r="A295" s="251"/>
      <c r="B295" s="205" t="s">
        <v>24</v>
      </c>
      <c r="C295" s="31">
        <v>0.875</v>
      </c>
      <c r="D295" s="31">
        <v>16.762547999999999</v>
      </c>
      <c r="E295" s="31">
        <v>2.3464849999999999</v>
      </c>
      <c r="F295" s="31">
        <f>(D295-E295)/E295*100</f>
        <v>614.36842766947154</v>
      </c>
      <c r="G295" s="31">
        <v>16</v>
      </c>
      <c r="H295" s="31">
        <v>3500.9351000000001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>D295/D399*100</f>
        <v>4.4283962436613225</v>
      </c>
    </row>
    <row r="296" spans="1:14" ht="14.25" thickBot="1">
      <c r="A296" s="251"/>
      <c r="B296" s="205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>
        <f>D296/D400*100</f>
        <v>0</v>
      </c>
    </row>
    <row r="297" spans="1:14" ht="14.25" thickBot="1">
      <c r="A297" s="251"/>
      <c r="B297" s="205" t="s">
        <v>26</v>
      </c>
      <c r="C297" s="31">
        <v>9.3714139999999997</v>
      </c>
      <c r="D297" s="31">
        <v>60.818002999999997</v>
      </c>
      <c r="E297" s="31">
        <v>30.040785</v>
      </c>
      <c r="F297" s="31">
        <f>(D297-E297)/E297*100</f>
        <v>102.45144392864567</v>
      </c>
      <c r="G297" s="31">
        <v>553</v>
      </c>
      <c r="H297" s="31">
        <v>205310.565</v>
      </c>
      <c r="I297" s="33">
        <v>19565</v>
      </c>
      <c r="J297" s="31">
        <v>4.509557</v>
      </c>
      <c r="K297" s="31">
        <v>12.837486</v>
      </c>
      <c r="L297" s="31">
        <v>2.3313440000000001</v>
      </c>
      <c r="M297" s="31">
        <f>(K297-L297)/L297*100</f>
        <v>450.6474377011715</v>
      </c>
      <c r="N297" s="109">
        <f>D297/D401*100</f>
        <v>12.79587823864671</v>
      </c>
    </row>
    <row r="298" spans="1:14" ht="14.25" thickBot="1">
      <c r="A298" s="251"/>
      <c r="B298" s="205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51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 t="e">
        <f>D299/D403*100</f>
        <v>#DIV/0!</v>
      </c>
    </row>
    <row r="300" spans="1:14" ht="14.25" thickBot="1">
      <c r="A300" s="251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 t="e">
        <f>D300/D404*100</f>
        <v>#DIV/0!</v>
      </c>
    </row>
    <row r="301" spans="1:14" ht="14.25" thickBot="1">
      <c r="A301" s="251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>
        <f>D301/D405*100</f>
        <v>0</v>
      </c>
    </row>
    <row r="302" spans="1:14" ht="14.25" thickBot="1">
      <c r="A302" s="258"/>
      <c r="B302" s="15" t="s">
        <v>126</v>
      </c>
      <c r="C302" s="16">
        <f t="shared" ref="C302:L302" si="45">C290+C292+C293+C294+C295+C296+C297+C298</f>
        <v>41.879477999999999</v>
      </c>
      <c r="D302" s="16">
        <f t="shared" si="45"/>
        <v>166.723086</v>
      </c>
      <c r="E302" s="16">
        <f t="shared" si="45"/>
        <v>128.652196</v>
      </c>
      <c r="F302" s="16">
        <f>(D302-E302)/E302*100</f>
        <v>29.592102726330449</v>
      </c>
      <c r="G302" s="16">
        <f t="shared" si="45"/>
        <v>1246</v>
      </c>
      <c r="H302" s="16">
        <f t="shared" si="45"/>
        <v>328331.17608</v>
      </c>
      <c r="I302" s="16">
        <f t="shared" si="45"/>
        <v>19613</v>
      </c>
      <c r="J302" s="16">
        <f t="shared" si="45"/>
        <v>28.412734</v>
      </c>
      <c r="K302" s="16">
        <f t="shared" si="45"/>
        <v>65.872417999999996</v>
      </c>
      <c r="L302" s="16">
        <f t="shared" si="45"/>
        <v>57.004733999999999</v>
      </c>
      <c r="M302" s="16">
        <f t="shared" ref="M302:M304" si="46">(K302-L302)/L302*100</f>
        <v>15.556048380122251</v>
      </c>
      <c r="N302" s="110">
        <f>D302/D406*100</f>
        <v>2.4737508284007448</v>
      </c>
    </row>
    <row r="303" spans="1:14" ht="14.25" thickTop="1">
      <c r="A303" s="249" t="s">
        <v>98</v>
      </c>
      <c r="B303" s="205" t="s">
        <v>19</v>
      </c>
      <c r="C303" s="28">
        <v>26.155230999999997</v>
      </c>
      <c r="D303" s="28">
        <v>50.772047999999998</v>
      </c>
      <c r="E303" s="28">
        <v>37.043719000000003</v>
      </c>
      <c r="F303" s="31">
        <f>(D303-E303)/E303*100</f>
        <v>37.059802229900278</v>
      </c>
      <c r="G303" s="28">
        <v>570</v>
      </c>
      <c r="H303" s="28">
        <v>61210.590832000002</v>
      </c>
      <c r="I303" s="28">
        <v>129</v>
      </c>
      <c r="J303" s="28">
        <v>99.502730999999983</v>
      </c>
      <c r="K303" s="28">
        <v>144.27280099999999</v>
      </c>
      <c r="L303" s="28">
        <v>22.276830999999998</v>
      </c>
      <c r="M303" s="31">
        <f t="shared" si="46"/>
        <v>547.63610676940539</v>
      </c>
      <c r="N303" s="109">
        <f>D303/D394*100</f>
        <v>1.4026018053801417</v>
      </c>
    </row>
    <row r="304" spans="1:14">
      <c r="A304" s="249"/>
      <c r="B304" s="205" t="s">
        <v>20</v>
      </c>
      <c r="C304" s="28">
        <v>10.179169999999999</v>
      </c>
      <c r="D304" s="28">
        <v>21.703623999999998</v>
      </c>
      <c r="E304" s="28">
        <v>15.031228</v>
      </c>
      <c r="F304" s="31">
        <f>(D304-E304)/E304*100</f>
        <v>44.390225469269687</v>
      </c>
      <c r="G304" s="28">
        <v>276</v>
      </c>
      <c r="H304" s="28">
        <v>5520</v>
      </c>
      <c r="I304" s="28">
        <v>57</v>
      </c>
      <c r="J304" s="28">
        <v>23.011000000000003</v>
      </c>
      <c r="K304" s="28">
        <v>49.779000000000003</v>
      </c>
      <c r="L304" s="28">
        <v>14.792492999999999</v>
      </c>
      <c r="M304" s="31">
        <f t="shared" si="46"/>
        <v>236.51528515173209</v>
      </c>
      <c r="N304" s="109">
        <f>D304/D395*100</f>
        <v>1.8303096883081158</v>
      </c>
    </row>
    <row r="305" spans="1:14">
      <c r="A305" s="249"/>
      <c r="B305" s="205" t="s">
        <v>21</v>
      </c>
      <c r="C305" s="28">
        <v>0</v>
      </c>
      <c r="D305" s="28">
        <v>1.246227</v>
      </c>
      <c r="E305" s="28">
        <v>1.4966979999999999</v>
      </c>
      <c r="F305" s="31"/>
      <c r="G305" s="28">
        <v>3</v>
      </c>
      <c r="H305" s="28">
        <v>1978.548</v>
      </c>
      <c r="I305" s="28">
        <v>0</v>
      </c>
      <c r="J305" s="28"/>
      <c r="K305" s="28">
        <v>0</v>
      </c>
      <c r="L305" s="31"/>
      <c r="M305" s="31"/>
      <c r="N305" s="109">
        <f>D305/D396*100</f>
        <v>0.69912301792582243</v>
      </c>
    </row>
    <row r="306" spans="1:14">
      <c r="A306" s="249"/>
      <c r="B306" s="205" t="s">
        <v>22</v>
      </c>
      <c r="C306" s="28">
        <v>5.5660000000000001E-2</v>
      </c>
      <c r="D306" s="28">
        <v>5.6050000000000003E-2</v>
      </c>
      <c r="E306" s="28">
        <v>0</v>
      </c>
      <c r="F306" s="31"/>
      <c r="G306" s="28">
        <v>6</v>
      </c>
      <c r="H306" s="28">
        <v>644</v>
      </c>
      <c r="I306" s="28">
        <v>0</v>
      </c>
      <c r="J306" s="28"/>
      <c r="K306" s="28">
        <v>0</v>
      </c>
      <c r="L306" s="31"/>
      <c r="M306" s="31"/>
      <c r="N306" s="109">
        <f>D306/D397*100</f>
        <v>3.3514066331984817E-2</v>
      </c>
    </row>
    <row r="307" spans="1:14">
      <c r="A307" s="249"/>
      <c r="B307" s="205" t="s">
        <v>23</v>
      </c>
      <c r="C307" s="28">
        <v>0</v>
      </c>
      <c r="D307" s="28">
        <v>0</v>
      </c>
      <c r="E307" s="28">
        <v>0</v>
      </c>
      <c r="F307" s="31"/>
      <c r="G307" s="28">
        <v>0</v>
      </c>
      <c r="H307" s="28">
        <v>0</v>
      </c>
      <c r="I307" s="28">
        <v>0</v>
      </c>
      <c r="J307" s="28"/>
      <c r="K307" s="28">
        <v>0</v>
      </c>
      <c r="L307" s="31"/>
      <c r="M307" s="31"/>
      <c r="N307" s="109">
        <f>D307/D398*100</f>
        <v>0</v>
      </c>
    </row>
    <row r="308" spans="1:14">
      <c r="A308" s="249"/>
      <c r="B308" s="205" t="s">
        <v>24</v>
      </c>
      <c r="C308" s="28">
        <v>1.202958</v>
      </c>
      <c r="D308" s="28">
        <v>9.0520250000000004</v>
      </c>
      <c r="E308" s="28">
        <v>5.4341040000000005</v>
      </c>
      <c r="F308" s="31"/>
      <c r="G308" s="28">
        <v>85</v>
      </c>
      <c r="H308" s="28">
        <v>23614.959999999999</v>
      </c>
      <c r="I308" s="28">
        <v>7</v>
      </c>
      <c r="J308" s="28">
        <v>0</v>
      </c>
      <c r="K308" s="28">
        <v>2.1031</v>
      </c>
      <c r="L308" s="31">
        <v>10.122441999999999</v>
      </c>
      <c r="M308" s="31"/>
      <c r="N308" s="109">
        <f>D308/D399*100</f>
        <v>2.3913997745168802</v>
      </c>
    </row>
    <row r="309" spans="1:14">
      <c r="A309" s="249"/>
      <c r="B309" s="205" t="s">
        <v>25</v>
      </c>
      <c r="C309" s="28">
        <v>0</v>
      </c>
      <c r="D309" s="28">
        <v>0</v>
      </c>
      <c r="E309" s="28">
        <v>0</v>
      </c>
      <c r="F309" s="31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/>
      <c r="M309" s="31"/>
      <c r="N309" s="109">
        <f>D309/D400*100</f>
        <v>0</v>
      </c>
    </row>
    <row r="310" spans="1:14">
      <c r="A310" s="249"/>
      <c r="B310" s="205" t="s">
        <v>26</v>
      </c>
      <c r="C310" s="28">
        <v>11.132875</v>
      </c>
      <c r="D310" s="28">
        <v>13.183179000000001</v>
      </c>
      <c r="E310" s="28">
        <v>10.598686000000001</v>
      </c>
      <c r="F310" s="31">
        <f>(D310-E310)/E310*100</f>
        <v>24.38503225777233</v>
      </c>
      <c r="G310" s="28">
        <v>318</v>
      </c>
      <c r="H310" s="28">
        <v>57211.19</v>
      </c>
      <c r="I310" s="28">
        <v>6</v>
      </c>
      <c r="J310" s="28">
        <v>0.5383</v>
      </c>
      <c r="K310" s="28">
        <v>3.5510999999999999</v>
      </c>
      <c r="L310" s="31">
        <v>2.2195999999999998</v>
      </c>
      <c r="M310" s="31"/>
      <c r="N310" s="109">
        <f>D310/D401*100</f>
        <v>2.7736910941039006</v>
      </c>
    </row>
    <row r="311" spans="1:14">
      <c r="A311" s="249"/>
      <c r="B311" s="205" t="s">
        <v>27</v>
      </c>
      <c r="C311" s="28">
        <v>0</v>
      </c>
      <c r="D311" s="28">
        <v>0</v>
      </c>
      <c r="E311" s="28">
        <v>1.4150940000000001</v>
      </c>
      <c r="F311" s="31"/>
      <c r="G311" s="28">
        <v>0</v>
      </c>
      <c r="H311" s="28">
        <v>0</v>
      </c>
      <c r="I311" s="28"/>
      <c r="J311" s="28"/>
      <c r="K311" s="28"/>
      <c r="L311" s="31"/>
      <c r="M311" s="31"/>
      <c r="N311" s="109">
        <f>D311/D402*100</f>
        <v>0</v>
      </c>
    </row>
    <row r="312" spans="1:14">
      <c r="A312" s="249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 t="e">
        <f>D312/D403*100</f>
        <v>#DIV/0!</v>
      </c>
    </row>
    <row r="313" spans="1:14">
      <c r="A313" s="249"/>
      <c r="B313" s="14" t="s">
        <v>29</v>
      </c>
      <c r="C313" s="31">
        <v>0</v>
      </c>
      <c r="D313" s="31">
        <v>0</v>
      </c>
      <c r="E313" s="31">
        <v>1.4150940000000001</v>
      </c>
      <c r="F313" s="31"/>
      <c r="G313" s="31">
        <v>0</v>
      </c>
      <c r="H313" s="31">
        <v>0</v>
      </c>
      <c r="I313" s="31"/>
      <c r="J313" s="31"/>
      <c r="K313" s="31"/>
      <c r="L313" s="31"/>
      <c r="M313" s="31"/>
      <c r="N313" s="109" t="e">
        <f>D313/D404*100</f>
        <v>#DIV/0!</v>
      </c>
    </row>
    <row r="314" spans="1:14">
      <c r="A314" s="249"/>
      <c r="B314" s="14" t="s">
        <v>30</v>
      </c>
      <c r="C314" s="31">
        <v>0</v>
      </c>
      <c r="D314" s="31">
        <v>0</v>
      </c>
      <c r="E314" s="31">
        <v>0</v>
      </c>
      <c r="F314" s="31"/>
      <c r="G314" s="31">
        <v>0</v>
      </c>
      <c r="H314" s="31">
        <v>0</v>
      </c>
      <c r="I314" s="31"/>
      <c r="J314" s="31"/>
      <c r="K314" s="31"/>
      <c r="L314" s="31"/>
      <c r="M314" s="31"/>
      <c r="N314" s="109">
        <f>D314/D405*100</f>
        <v>0</v>
      </c>
    </row>
    <row r="315" spans="1:14" ht="14.25" thickBot="1">
      <c r="A315" s="250"/>
      <c r="B315" s="15" t="s">
        <v>126</v>
      </c>
      <c r="C315" s="16">
        <f t="shared" ref="C315:L315" si="47">C303+C305+C306+C307+C308+C309+C310+C311</f>
        <v>38.546723999999998</v>
      </c>
      <c r="D315" s="16">
        <f t="shared" si="47"/>
        <v>74.309528999999998</v>
      </c>
      <c r="E315" s="16">
        <f t="shared" si="47"/>
        <v>55.988301000000007</v>
      </c>
      <c r="F315" s="16">
        <f>(D315-E315)/E315*100</f>
        <v>32.723314822501912</v>
      </c>
      <c r="G315" s="16">
        <f t="shared" si="47"/>
        <v>982</v>
      </c>
      <c r="H315" s="16">
        <f t="shared" si="47"/>
        <v>144659.28883199999</v>
      </c>
      <c r="I315" s="16">
        <f t="shared" si="47"/>
        <v>142</v>
      </c>
      <c r="J315" s="16">
        <f t="shared" si="47"/>
        <v>100.04103099999999</v>
      </c>
      <c r="K315" s="16">
        <f t="shared" si="47"/>
        <v>149.92700099999999</v>
      </c>
      <c r="L315" s="16">
        <f t="shared" si="47"/>
        <v>34.618872999999994</v>
      </c>
      <c r="M315" s="16">
        <f t="shared" ref="M315:M317" si="48">(K315-L315)/L315*100</f>
        <v>333.07880357630364</v>
      </c>
      <c r="N315" s="110">
        <f>D315/D406*100</f>
        <v>1.1025663171914846</v>
      </c>
    </row>
    <row r="316" spans="1:14" ht="14.25" thickTop="1">
      <c r="A316" s="249" t="s">
        <v>39</v>
      </c>
      <c r="B316" s="205" t="s">
        <v>19</v>
      </c>
      <c r="C316" s="34">
        <v>42.467233</v>
      </c>
      <c r="D316" s="34">
        <v>135.48141999999999</v>
      </c>
      <c r="E316" s="34">
        <v>136.99024499999999</v>
      </c>
      <c r="F316" s="34">
        <f>(D316-E316)/E316*100</f>
        <v>-1.1014105420426117</v>
      </c>
      <c r="G316" s="34">
        <v>1218</v>
      </c>
      <c r="H316" s="34">
        <v>143055.56624000001</v>
      </c>
      <c r="I316" s="31">
        <v>119</v>
      </c>
      <c r="J316" s="34">
        <v>15.52</v>
      </c>
      <c r="K316" s="34">
        <v>117.19</v>
      </c>
      <c r="L316" s="34">
        <v>102.63</v>
      </c>
      <c r="M316" s="31">
        <f t="shared" si="48"/>
        <v>14.186884926434768</v>
      </c>
      <c r="N316" s="109">
        <f>D316/D394*100</f>
        <v>3.7427382146858688</v>
      </c>
    </row>
    <row r="317" spans="1:14">
      <c r="A317" s="249"/>
      <c r="B317" s="205" t="s">
        <v>20</v>
      </c>
      <c r="C317" s="34">
        <v>16.344813000000002</v>
      </c>
      <c r="D317" s="34">
        <v>51.526583000000002</v>
      </c>
      <c r="E317" s="34">
        <v>47.117967</v>
      </c>
      <c r="F317" s="31">
        <f>(D317-E317)/E317*100</f>
        <v>9.3565497000326907</v>
      </c>
      <c r="G317" s="34">
        <v>645</v>
      </c>
      <c r="H317" s="34">
        <v>12900</v>
      </c>
      <c r="I317" s="31">
        <v>67</v>
      </c>
      <c r="J317" s="34">
        <v>7.43</v>
      </c>
      <c r="K317" s="34">
        <v>41.92</v>
      </c>
      <c r="L317" s="34">
        <v>43.43</v>
      </c>
      <c r="M317" s="31">
        <f t="shared" si="48"/>
        <v>-3.4768593138383563</v>
      </c>
      <c r="N317" s="109">
        <f>D317/D395*100</f>
        <v>4.3453390120614079</v>
      </c>
    </row>
    <row r="318" spans="1:14">
      <c r="A318" s="249"/>
      <c r="B318" s="205" t="s">
        <v>21</v>
      </c>
      <c r="C318" s="34">
        <v>1.2783</v>
      </c>
      <c r="D318" s="34">
        <v>9.202827000000001</v>
      </c>
      <c r="E318" s="34">
        <v>9.0660369999999997</v>
      </c>
      <c r="F318" s="31">
        <f>(D318-E318)/E318*100</f>
        <v>1.5088180204868047</v>
      </c>
      <c r="G318" s="34">
        <v>5</v>
      </c>
      <c r="H318" s="34">
        <v>18809.080164999999</v>
      </c>
      <c r="I318" s="31">
        <v>2</v>
      </c>
      <c r="J318" s="34">
        <v>0.1</v>
      </c>
      <c r="K318" s="34">
        <v>1.2</v>
      </c>
      <c r="L318" s="34"/>
      <c r="M318" s="31"/>
      <c r="N318" s="109">
        <f>D318/D396*100</f>
        <v>5.1627096714236203</v>
      </c>
    </row>
    <row r="319" spans="1:14">
      <c r="A319" s="249"/>
      <c r="B319" s="205" t="s">
        <v>22</v>
      </c>
      <c r="C319" s="34">
        <v>2.6530819999999999</v>
      </c>
      <c r="D319" s="34">
        <v>18.371554</v>
      </c>
      <c r="E319" s="34">
        <v>14.424323999999999</v>
      </c>
      <c r="F319" s="31">
        <f>(D319-E319)/E319*100</f>
        <v>27.365095237738707</v>
      </c>
      <c r="G319" s="34">
        <v>544</v>
      </c>
      <c r="H319" s="34">
        <v>22935.48</v>
      </c>
      <c r="I319" s="31">
        <v>10</v>
      </c>
      <c r="J319" s="34">
        <v>0.12</v>
      </c>
      <c r="K319" s="34">
        <v>10.050000000000001</v>
      </c>
      <c r="L319" s="34">
        <v>0.83</v>
      </c>
      <c r="M319" s="31">
        <f>(K319-L319)/L319*100</f>
        <v>1110.8433734939761</v>
      </c>
      <c r="N319" s="109">
        <f>D319/D397*100</f>
        <v>10.984932727522585</v>
      </c>
    </row>
    <row r="320" spans="1:14">
      <c r="A320" s="249"/>
      <c r="B320" s="205" t="s">
        <v>23</v>
      </c>
      <c r="C320" s="34">
        <v>5.6600000000000001E-3</v>
      </c>
      <c r="D320" s="34">
        <v>1.9809999999999998E-2</v>
      </c>
      <c r="E320" s="34">
        <v>0</v>
      </c>
      <c r="F320" s="31"/>
      <c r="G320" s="34">
        <v>7</v>
      </c>
      <c r="H320" s="34">
        <v>0.7</v>
      </c>
      <c r="I320" s="31"/>
      <c r="J320" s="34"/>
      <c r="K320" s="34"/>
      <c r="L320" s="34"/>
      <c r="M320" s="31"/>
      <c r="N320" s="109">
        <f>D320/D398*100</f>
        <v>4.1677416501736515E-2</v>
      </c>
    </row>
    <row r="321" spans="1:14">
      <c r="A321" s="249"/>
      <c r="B321" s="205" t="s">
        <v>24</v>
      </c>
      <c r="C321" s="34">
        <v>9.191122</v>
      </c>
      <c r="D321" s="34">
        <v>14.239887</v>
      </c>
      <c r="E321" s="34">
        <v>11.168725</v>
      </c>
      <c r="F321" s="31">
        <f>(D321-E321)/E321*100</f>
        <v>27.497874645494441</v>
      </c>
      <c r="G321" s="34">
        <v>16</v>
      </c>
      <c r="H321" s="34">
        <v>17813.991000000002</v>
      </c>
      <c r="I321" s="31">
        <v>92</v>
      </c>
      <c r="J321" s="34">
        <v>7.84</v>
      </c>
      <c r="K321" s="34">
        <v>27.49</v>
      </c>
      <c r="L321" s="34">
        <v>29.13</v>
      </c>
      <c r="M321" s="31"/>
      <c r="N321" s="109">
        <f>D321/D399*100</f>
        <v>3.7619496809770023</v>
      </c>
    </row>
    <row r="322" spans="1:14">
      <c r="A322" s="249"/>
      <c r="B322" s="205" t="s">
        <v>25</v>
      </c>
      <c r="C322" s="34">
        <v>7.5484</v>
      </c>
      <c r="D322" s="34">
        <v>11.2539</v>
      </c>
      <c r="E322" s="34">
        <v>7.5484</v>
      </c>
      <c r="F322" s="31"/>
      <c r="G322" s="34">
        <v>4</v>
      </c>
      <c r="H322" s="34">
        <v>617.61249999999995</v>
      </c>
      <c r="I322" s="31"/>
      <c r="J322" s="34"/>
      <c r="K322" s="34"/>
      <c r="L322" s="34"/>
      <c r="M322" s="31"/>
      <c r="N322" s="109">
        <f>D322/D400*100</f>
        <v>0.60212012059332976</v>
      </c>
    </row>
    <row r="323" spans="1:14">
      <c r="A323" s="249"/>
      <c r="B323" s="205" t="s">
        <v>26</v>
      </c>
      <c r="C323" s="34">
        <v>8.5471610000000009</v>
      </c>
      <c r="D323" s="34">
        <v>49.494585000000001</v>
      </c>
      <c r="E323" s="34">
        <v>49.945596000000002</v>
      </c>
      <c r="F323" s="31">
        <f>(D323-E323)/E323*100</f>
        <v>-0.90300454118117068</v>
      </c>
      <c r="G323" s="34">
        <v>689</v>
      </c>
      <c r="H323" s="34">
        <v>205086.8</v>
      </c>
      <c r="I323" s="31">
        <v>25</v>
      </c>
      <c r="J323" s="34">
        <v>6.4</v>
      </c>
      <c r="K323" s="34">
        <v>13.43</v>
      </c>
      <c r="L323" s="34">
        <v>8.17</v>
      </c>
      <c r="M323" s="31">
        <f>(K323-L323)/L323*100</f>
        <v>64.381884944920444</v>
      </c>
      <c r="N323" s="109">
        <f>D323/D401*100</f>
        <v>10.413473838204618</v>
      </c>
    </row>
    <row r="324" spans="1:14">
      <c r="A324" s="249"/>
      <c r="B324" s="205" t="s">
        <v>27</v>
      </c>
      <c r="C324" s="34">
        <v>3.3800940000000002</v>
      </c>
      <c r="D324" s="34">
        <v>3.3800940000000002</v>
      </c>
      <c r="E324" s="31">
        <v>3.9512260000000001</v>
      </c>
      <c r="F324" s="31">
        <f>(D324-E324)/E324*100</f>
        <v>-14.45455157462519</v>
      </c>
      <c r="G324" s="34">
        <v>2</v>
      </c>
      <c r="H324" s="34">
        <v>702.96022300000004</v>
      </c>
      <c r="I324" s="31"/>
      <c r="J324" s="31"/>
      <c r="K324" s="31"/>
      <c r="L324" s="31"/>
      <c r="M324" s="31"/>
      <c r="N324" s="109">
        <f>D324/D402*100</f>
        <v>85.655877705053953</v>
      </c>
    </row>
    <row r="325" spans="1:14">
      <c r="A325" s="249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 t="e">
        <f>D325/D403*100</f>
        <v>#DIV/0!</v>
      </c>
    </row>
    <row r="326" spans="1:14">
      <c r="A326" s="249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 t="e">
        <f>D326/D404*100</f>
        <v>#DIV/0!</v>
      </c>
    </row>
    <row r="327" spans="1:14">
      <c r="A327" s="249"/>
      <c r="B327" s="14" t="s">
        <v>30</v>
      </c>
      <c r="C327" s="31">
        <v>2.9031130000000003</v>
      </c>
      <c r="D327" s="31">
        <v>2.9031130000000003</v>
      </c>
      <c r="E327" s="31">
        <v>3.9512260000000001</v>
      </c>
      <c r="F327" s="31"/>
      <c r="G327" s="31">
        <v>1</v>
      </c>
      <c r="H327" s="31">
        <v>153.86022299999999</v>
      </c>
      <c r="I327" s="31"/>
      <c r="J327" s="31"/>
      <c r="K327" s="31"/>
      <c r="L327" s="31"/>
      <c r="M327" s="31"/>
      <c r="N327" s="109">
        <f>D327/D405*100</f>
        <v>83.683673613515239</v>
      </c>
    </row>
    <row r="328" spans="1:14" ht="14.25" thickBot="1">
      <c r="A328" s="250"/>
      <c r="B328" s="15" t="s">
        <v>126</v>
      </c>
      <c r="C328" s="16">
        <f t="shared" ref="C328:L328" si="49">C316+C318+C319+C320+C321+C322+C323+C324</f>
        <v>75.071051999999995</v>
      </c>
      <c r="D328" s="16">
        <f t="shared" si="49"/>
        <v>241.44407700000002</v>
      </c>
      <c r="E328" s="16">
        <f t="shared" si="49"/>
        <v>233.09455299999993</v>
      </c>
      <c r="F328" s="16">
        <f>(D328-E328)/E328*100</f>
        <v>3.58203308165682</v>
      </c>
      <c r="G328" s="16">
        <f t="shared" si="49"/>
        <v>2485</v>
      </c>
      <c r="H328" s="16">
        <f t="shared" si="49"/>
        <v>409022.19012799999</v>
      </c>
      <c r="I328" s="16">
        <f t="shared" si="49"/>
        <v>248</v>
      </c>
      <c r="J328" s="16">
        <f t="shared" si="49"/>
        <v>29.979999999999997</v>
      </c>
      <c r="K328" s="16">
        <f t="shared" si="49"/>
        <v>169.36</v>
      </c>
      <c r="L328" s="16">
        <f t="shared" si="49"/>
        <v>140.76</v>
      </c>
      <c r="M328" s="16">
        <f t="shared" ref="M328:M330" si="50">(K328-L328)/L328*100</f>
        <v>20.318272236430822</v>
      </c>
      <c r="N328" s="110">
        <f>D328/D406*100</f>
        <v>3.5824222057118313</v>
      </c>
    </row>
    <row r="329" spans="1:14" ht="14.25" thickTop="1">
      <c r="A329" s="249" t="s">
        <v>40</v>
      </c>
      <c r="B329" s="205" t="s">
        <v>19</v>
      </c>
      <c r="C329" s="71">
        <v>28.4</v>
      </c>
      <c r="D329" s="106">
        <v>74.95</v>
      </c>
      <c r="E329" s="106">
        <v>69.63</v>
      </c>
      <c r="F329" s="111">
        <f>(D329-E329)/E329*100</f>
        <v>7.6403848915697363</v>
      </c>
      <c r="G329" s="72">
        <v>731</v>
      </c>
      <c r="H329" s="72">
        <v>53552.47</v>
      </c>
      <c r="I329" s="72">
        <v>95</v>
      </c>
      <c r="J329" s="72">
        <v>29.34</v>
      </c>
      <c r="K329" s="107">
        <v>72.650000000000006</v>
      </c>
      <c r="L329" s="107">
        <v>62.28</v>
      </c>
      <c r="M329" s="34">
        <f t="shared" si="50"/>
        <v>16.650610147719984</v>
      </c>
      <c r="N329" s="109">
        <f>D329/D394*100</f>
        <v>2.0705291485039492</v>
      </c>
    </row>
    <row r="330" spans="1:14">
      <c r="A330" s="249"/>
      <c r="B330" s="205" t="s">
        <v>20</v>
      </c>
      <c r="C330" s="72">
        <v>13.99</v>
      </c>
      <c r="D330" s="107">
        <v>35.5</v>
      </c>
      <c r="E330" s="107">
        <v>32.49</v>
      </c>
      <c r="F330" s="117">
        <f>(D330-E330)/E330*100</f>
        <v>9.2643890427823887</v>
      </c>
      <c r="G330" s="72">
        <v>412</v>
      </c>
      <c r="H330" s="72">
        <v>8080</v>
      </c>
      <c r="I330" s="72">
        <v>46</v>
      </c>
      <c r="J330" s="72">
        <v>24.12</v>
      </c>
      <c r="K330" s="107">
        <v>48.06</v>
      </c>
      <c r="L330" s="107">
        <v>44.91</v>
      </c>
      <c r="M330" s="31">
        <f t="shared" si="50"/>
        <v>7.0140280561122372</v>
      </c>
      <c r="N330" s="109">
        <f>D330/D395*100</f>
        <v>2.9937854588219053</v>
      </c>
    </row>
    <row r="331" spans="1:14">
      <c r="A331" s="249"/>
      <c r="B331" s="205" t="s">
        <v>21</v>
      </c>
      <c r="C331" s="72"/>
      <c r="D331" s="107"/>
      <c r="E331" s="107"/>
      <c r="F331" s="31"/>
      <c r="G331" s="72"/>
      <c r="H331" s="72"/>
      <c r="I331" s="72"/>
      <c r="J331" s="72"/>
      <c r="K331" s="72"/>
      <c r="L331" s="107"/>
      <c r="M331" s="31"/>
      <c r="N331" s="109">
        <f>D331/D396*100</f>
        <v>0</v>
      </c>
    </row>
    <row r="332" spans="1:14">
      <c r="A332" s="249"/>
      <c r="B332" s="205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>
        <f>D332/D397*100</f>
        <v>0</v>
      </c>
    </row>
    <row r="333" spans="1:14">
      <c r="A333" s="249"/>
      <c r="B333" s="205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>
        <f>D333/D398*100</f>
        <v>0</v>
      </c>
    </row>
    <row r="334" spans="1:14">
      <c r="A334" s="249"/>
      <c r="B334" s="205" t="s">
        <v>24</v>
      </c>
      <c r="C334" s="72"/>
      <c r="D334" s="107">
        <v>0.17</v>
      </c>
      <c r="E334" s="107">
        <v>0.16</v>
      </c>
      <c r="F334" s="117">
        <f>(D334-E334)/E334*100</f>
        <v>6.2500000000000053</v>
      </c>
      <c r="G334" s="72">
        <v>1</v>
      </c>
      <c r="H334" s="72">
        <v>200</v>
      </c>
      <c r="I334" s="72"/>
      <c r="J334" s="72"/>
      <c r="K334" s="72"/>
      <c r="L334" s="107"/>
      <c r="M334" s="31" t="e">
        <f>(K334-L334)/L334*100</f>
        <v>#DIV/0!</v>
      </c>
      <c r="N334" s="109">
        <f>D334/D399*100</f>
        <v>4.4911272523868374E-2</v>
      </c>
    </row>
    <row r="335" spans="1:14">
      <c r="A335" s="249"/>
      <c r="B335" s="205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8"/>
      <c r="M335" s="31"/>
      <c r="N335" s="109">
        <f>D335/D400*100</f>
        <v>0</v>
      </c>
    </row>
    <row r="336" spans="1:14">
      <c r="A336" s="249"/>
      <c r="B336" s="205" t="s">
        <v>26</v>
      </c>
      <c r="C336" s="72">
        <v>0.65</v>
      </c>
      <c r="D336" s="107">
        <v>4.6100000000000003</v>
      </c>
      <c r="E336" s="107">
        <v>6.38</v>
      </c>
      <c r="F336" s="117">
        <f>(D336-E336)/E336*100</f>
        <v>-27.742946708463943</v>
      </c>
      <c r="G336" s="72">
        <v>75</v>
      </c>
      <c r="H336" s="72">
        <v>4494.46</v>
      </c>
      <c r="I336" s="72">
        <v>12</v>
      </c>
      <c r="J336" s="72">
        <v>0.97</v>
      </c>
      <c r="K336" s="107">
        <v>2.69</v>
      </c>
      <c r="L336" s="107">
        <v>2.61</v>
      </c>
      <c r="M336" s="31">
        <f>(K336-L336)/L336*100</f>
        <v>3.065134099616861</v>
      </c>
      <c r="N336" s="109">
        <f>D336/D401*100</f>
        <v>0.96992659690192962</v>
      </c>
    </row>
    <row r="337" spans="1:14">
      <c r="A337" s="249"/>
      <c r="B337" s="205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>
        <f>D337/D402*100</f>
        <v>0</v>
      </c>
    </row>
    <row r="338" spans="1:14">
      <c r="A338" s="249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1"/>
      <c r="M338" s="31"/>
      <c r="N338" s="109" t="e">
        <f>D338/D403*100</f>
        <v>#DIV/0!</v>
      </c>
    </row>
    <row r="339" spans="1:14">
      <c r="A339" s="249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1"/>
      <c r="M339" s="31"/>
      <c r="N339" s="109" t="e">
        <f>D339/D404*100</f>
        <v>#DIV/0!</v>
      </c>
    </row>
    <row r="340" spans="1:14">
      <c r="A340" s="249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1"/>
      <c r="M340" s="31"/>
      <c r="N340" s="109">
        <f>D340/D405*100</f>
        <v>0</v>
      </c>
    </row>
    <row r="341" spans="1:14" ht="14.25" thickBot="1">
      <c r="A341" s="250"/>
      <c r="B341" s="15" t="s">
        <v>126</v>
      </c>
      <c r="C341" s="16">
        <f t="shared" ref="C341:L341" si="51">C329+C331+C332+C333+C334+C335+C336+C337</f>
        <v>29.049999999999997</v>
      </c>
      <c r="D341" s="16">
        <f t="shared" si="51"/>
        <v>79.73</v>
      </c>
      <c r="E341" s="16">
        <f t="shared" si="51"/>
        <v>76.169999999999987</v>
      </c>
      <c r="F341" s="16">
        <f>(D341-E341)/E341*100</f>
        <v>4.6737560719443572</v>
      </c>
      <c r="G341" s="16">
        <f t="shared" si="51"/>
        <v>807</v>
      </c>
      <c r="H341" s="16">
        <f t="shared" si="51"/>
        <v>58246.93</v>
      </c>
      <c r="I341" s="16">
        <f t="shared" si="51"/>
        <v>107</v>
      </c>
      <c r="J341" s="16">
        <f t="shared" si="51"/>
        <v>30.31</v>
      </c>
      <c r="K341" s="16">
        <f t="shared" si="51"/>
        <v>75.34</v>
      </c>
      <c r="L341" s="16">
        <f t="shared" si="51"/>
        <v>64.89</v>
      </c>
      <c r="M341" s="16">
        <f t="shared" ref="M341:M343" si="52">(K341-L341)/L341*100</f>
        <v>16.10417629835106</v>
      </c>
      <c r="N341" s="110">
        <f>D341/D406*100</f>
        <v>1.1829924594149572</v>
      </c>
    </row>
    <row r="342" spans="1:14" ht="14.25" thickTop="1">
      <c r="A342" s="248" t="s">
        <v>66</v>
      </c>
      <c r="B342" s="18" t="s">
        <v>19</v>
      </c>
      <c r="C342" s="32">
        <v>86.847765999999993</v>
      </c>
      <c r="D342" s="32">
        <v>200.09007099999999</v>
      </c>
      <c r="E342" s="32">
        <v>186.012508</v>
      </c>
      <c r="F342" s="111">
        <f>(D342-E342)/E342*100</f>
        <v>7.56807332547766</v>
      </c>
      <c r="G342" s="31">
        <v>1620</v>
      </c>
      <c r="H342" s="31">
        <v>176852.838862</v>
      </c>
      <c r="I342" s="31">
        <v>214</v>
      </c>
      <c r="J342" s="34">
        <v>20.920556000000001</v>
      </c>
      <c r="K342" s="31">
        <v>115.63357999999999</v>
      </c>
      <c r="L342" s="31">
        <v>57.471964999999997</v>
      </c>
      <c r="M342" s="111">
        <f t="shared" si="52"/>
        <v>101.19997637108807</v>
      </c>
      <c r="N342" s="112">
        <f>D342/D394*100</f>
        <v>5.527582712898262</v>
      </c>
    </row>
    <row r="343" spans="1:14">
      <c r="A343" s="249"/>
      <c r="B343" s="205" t="s">
        <v>20</v>
      </c>
      <c r="C343" s="32">
        <v>30.077331000000001</v>
      </c>
      <c r="D343" s="32">
        <v>69.313242000000002</v>
      </c>
      <c r="E343" s="31">
        <v>61.703569999999999</v>
      </c>
      <c r="F343" s="31">
        <f>(D343-E343)/E343*100</f>
        <v>12.332628403834663</v>
      </c>
      <c r="G343" s="31">
        <v>833</v>
      </c>
      <c r="H343" s="31">
        <v>16660</v>
      </c>
      <c r="I343" s="31">
        <v>93</v>
      </c>
      <c r="J343" s="34">
        <v>3.2679999999999998</v>
      </c>
      <c r="K343" s="31">
        <v>35.259706000000001</v>
      </c>
      <c r="L343" s="31">
        <v>22.320630000000001</v>
      </c>
      <c r="M343" s="31">
        <f t="shared" si="52"/>
        <v>57.969134383751708</v>
      </c>
      <c r="N343" s="109">
        <f>D343/D395*100</f>
        <v>5.8453232677015148</v>
      </c>
    </row>
    <row r="344" spans="1:14">
      <c r="A344" s="249"/>
      <c r="B344" s="205" t="s">
        <v>21</v>
      </c>
      <c r="C344" s="32">
        <v>0</v>
      </c>
      <c r="D344" s="32">
        <v>0</v>
      </c>
      <c r="E344" s="31">
        <v>0.94754799999999995</v>
      </c>
      <c r="F344" s="31">
        <f>(D344-E344)/E344*100</f>
        <v>-100</v>
      </c>
      <c r="G344" s="31">
        <v>0</v>
      </c>
      <c r="H344" s="31">
        <v>0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0</v>
      </c>
    </row>
    <row r="345" spans="1:14">
      <c r="A345" s="249"/>
      <c r="B345" s="205" t="s">
        <v>22</v>
      </c>
      <c r="C345" s="32">
        <v>0.51575199999999999</v>
      </c>
      <c r="D345" s="32">
        <v>1.4198980000000001</v>
      </c>
      <c r="E345" s="31">
        <v>0.86226700000000001</v>
      </c>
      <c r="F345" s="31">
        <f>(D345-E345)/E345*100</f>
        <v>64.6703399295114</v>
      </c>
      <c r="G345" s="31">
        <v>59</v>
      </c>
      <c r="H345" s="31">
        <v>6260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9">
        <f>D345/D397*100</f>
        <v>0.8490018868269863</v>
      </c>
    </row>
    <row r="346" spans="1:14">
      <c r="A346" s="249"/>
      <c r="B346" s="205" t="s">
        <v>23</v>
      </c>
      <c r="C346" s="32">
        <v>0.113208</v>
      </c>
      <c r="D346" s="32">
        <v>0.638208</v>
      </c>
      <c r="E346" s="31">
        <v>0</v>
      </c>
      <c r="F346" s="31"/>
      <c r="G346" s="31">
        <v>7</v>
      </c>
      <c r="H346" s="31">
        <v>1642.29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>
        <f>D346/D398*100</f>
        <v>1.3426986688914821</v>
      </c>
    </row>
    <row r="347" spans="1:14">
      <c r="A347" s="249"/>
      <c r="B347" s="205" t="s">
        <v>24</v>
      </c>
      <c r="C347" s="32">
        <v>50.740096000000001</v>
      </c>
      <c r="D347" s="32">
        <v>53.078730999999998</v>
      </c>
      <c r="E347" s="31">
        <v>60.838113</v>
      </c>
      <c r="F347" s="31">
        <f>(D347-E347)/E347*100</f>
        <v>-12.754146401615058</v>
      </c>
      <c r="G347" s="31">
        <v>42</v>
      </c>
      <c r="H347" s="31">
        <v>236471.08334000001</v>
      </c>
      <c r="I347" s="31">
        <v>5</v>
      </c>
      <c r="J347" s="34">
        <v>2.6799999999999699E-2</v>
      </c>
      <c r="K347" s="31">
        <v>2.0735999999999999</v>
      </c>
      <c r="L347" s="31">
        <v>0.21260000000000001</v>
      </c>
      <c r="M347" s="31"/>
      <c r="N347" s="109">
        <f>D347/D399*100</f>
        <v>14.022549136247649</v>
      </c>
    </row>
    <row r="348" spans="1:14">
      <c r="A348" s="249"/>
      <c r="B348" s="205" t="s">
        <v>25</v>
      </c>
      <c r="C348" s="32">
        <v>0</v>
      </c>
      <c r="D348" s="32">
        <v>0</v>
      </c>
      <c r="E348" s="33">
        <v>0</v>
      </c>
      <c r="F348" s="31"/>
      <c r="G348" s="31">
        <v>0</v>
      </c>
      <c r="H348" s="31">
        <v>0</v>
      </c>
      <c r="I348" s="31">
        <v>0</v>
      </c>
      <c r="J348" s="34">
        <v>0</v>
      </c>
      <c r="K348" s="31">
        <v>0</v>
      </c>
      <c r="L348" s="33">
        <v>2.8220000000000001</v>
      </c>
      <c r="M348" s="31"/>
      <c r="N348" s="109">
        <f>D348/D400*100</f>
        <v>0</v>
      </c>
    </row>
    <row r="349" spans="1:14">
      <c r="A349" s="249"/>
      <c r="B349" s="205" t="s">
        <v>26</v>
      </c>
      <c r="C349" s="32">
        <v>9.2394499999999997</v>
      </c>
      <c r="D349" s="32">
        <v>19.352183</v>
      </c>
      <c r="E349" s="31">
        <v>16.337012999999999</v>
      </c>
      <c r="F349" s="31">
        <f>(D349-E349)/E349*100</f>
        <v>18.456066601648672</v>
      </c>
      <c r="G349" s="31">
        <v>437</v>
      </c>
      <c r="H349" s="31">
        <v>42270.216465999998</v>
      </c>
      <c r="I349" s="31">
        <v>18686</v>
      </c>
      <c r="J349" s="34">
        <v>7.2991630000000001</v>
      </c>
      <c r="K349" s="31">
        <v>11.735028</v>
      </c>
      <c r="L349" s="31">
        <v>0.61274799999999996</v>
      </c>
      <c r="M349" s="31">
        <f>(K349-L349)/L349*100</f>
        <v>1815.1474994614425</v>
      </c>
      <c r="N349" s="109">
        <f>D349/D401*100</f>
        <v>4.0716262472480196</v>
      </c>
    </row>
    <row r="350" spans="1:14">
      <c r="A350" s="249"/>
      <c r="B350" s="205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49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 t="e">
        <f>D351/D403*100</f>
        <v>#DIV/0!</v>
      </c>
    </row>
    <row r="352" spans="1:14">
      <c r="A352" s="249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 t="e">
        <f>D352/D404*100</f>
        <v>#DIV/0!</v>
      </c>
    </row>
    <row r="353" spans="1:14">
      <c r="A353" s="249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>
        <f>D353/D405*100</f>
        <v>0</v>
      </c>
    </row>
    <row r="354" spans="1:14" ht="14.25" thickBot="1">
      <c r="A354" s="250"/>
      <c r="B354" s="15" t="s">
        <v>126</v>
      </c>
      <c r="C354" s="16">
        <f t="shared" ref="C354:L354" si="53">C342+C344+C345+C346+C347+C348+C349+C350</f>
        <v>147.45627200000001</v>
      </c>
      <c r="D354" s="16">
        <f t="shared" si="53"/>
        <v>274.57909100000001</v>
      </c>
      <c r="E354" s="16">
        <f t="shared" si="53"/>
        <v>264.99744900000002</v>
      </c>
      <c r="F354" s="16">
        <f>(D354-E354)/E354*100</f>
        <v>3.6157487689626731</v>
      </c>
      <c r="G354" s="16">
        <f t="shared" si="53"/>
        <v>2165</v>
      </c>
      <c r="H354" s="16">
        <f t="shared" si="53"/>
        <v>463496.42866800004</v>
      </c>
      <c r="I354" s="16">
        <f t="shared" si="53"/>
        <v>18905</v>
      </c>
      <c r="J354" s="16">
        <f t="shared" si="53"/>
        <v>28.246518999999999</v>
      </c>
      <c r="K354" s="16">
        <f t="shared" si="53"/>
        <v>129.44220799999999</v>
      </c>
      <c r="L354" s="16">
        <f t="shared" si="53"/>
        <v>61.119313000000005</v>
      </c>
      <c r="M354" s="16">
        <f t="shared" ref="M354:M356" si="54">(K354-L354)/L354*100</f>
        <v>111.78609779203504</v>
      </c>
      <c r="N354" s="110">
        <f>D354/D406*100</f>
        <v>4.074062387633429</v>
      </c>
    </row>
    <row r="355" spans="1:14" ht="15" thickTop="1" thickBot="1">
      <c r="A355" s="248" t="s">
        <v>42</v>
      </c>
      <c r="B355" s="18" t="s">
        <v>19</v>
      </c>
      <c r="C355" s="94">
        <v>8.65</v>
      </c>
      <c r="D355" s="94">
        <v>21.84</v>
      </c>
      <c r="E355" s="94">
        <v>26.99</v>
      </c>
      <c r="F355" s="111">
        <f>(D355-E355)/E355*100</f>
        <v>-19.081141163393845</v>
      </c>
      <c r="G355" s="95">
        <v>224</v>
      </c>
      <c r="H355" s="95">
        <v>22105.279999999999</v>
      </c>
      <c r="I355" s="95">
        <v>28</v>
      </c>
      <c r="J355" s="95">
        <v>0.36</v>
      </c>
      <c r="K355" s="95">
        <v>2.29</v>
      </c>
      <c r="L355" s="95">
        <v>5.55</v>
      </c>
      <c r="M355" s="111">
        <f t="shared" si="54"/>
        <v>-58.738738738738739</v>
      </c>
      <c r="N355" s="112">
        <f>D355/D394*100</f>
        <v>0.60334031492096396</v>
      </c>
    </row>
    <row r="356" spans="1:14" ht="14.25" thickBot="1">
      <c r="A356" s="251"/>
      <c r="B356" s="205" t="s">
        <v>20</v>
      </c>
      <c r="C356" s="95">
        <v>4.21</v>
      </c>
      <c r="D356" s="95">
        <v>8.99</v>
      </c>
      <c r="E356" s="95">
        <v>10.85</v>
      </c>
      <c r="F356" s="31">
        <f>(D356-E356)/E356*100</f>
        <v>-17.142857142857139</v>
      </c>
      <c r="G356" s="95">
        <v>122</v>
      </c>
      <c r="H356" s="95">
        <v>2440</v>
      </c>
      <c r="I356" s="95">
        <v>16</v>
      </c>
      <c r="J356" s="95">
        <v>0.36</v>
      </c>
      <c r="K356" s="95">
        <v>1.69</v>
      </c>
      <c r="L356" s="95">
        <v>4.2699999999999996</v>
      </c>
      <c r="M356" s="31">
        <f t="shared" si="54"/>
        <v>-60.421545667447305</v>
      </c>
      <c r="N356" s="109">
        <f>D356/D395*100</f>
        <v>0.75814454295236411</v>
      </c>
    </row>
    <row r="357" spans="1:14" ht="14.25" thickBot="1">
      <c r="A357" s="251"/>
      <c r="B357" s="205" t="s">
        <v>21</v>
      </c>
      <c r="C357" s="95"/>
      <c r="D357" s="95"/>
      <c r="E357" s="95"/>
      <c r="F357" s="31" t="e">
        <f>(D357-E357)/E357*100</f>
        <v>#DIV/0!</v>
      </c>
      <c r="G357" s="95"/>
      <c r="H357" s="95"/>
      <c r="I357" s="95"/>
      <c r="J357" s="95"/>
      <c r="K357" s="95"/>
      <c r="L357" s="95"/>
      <c r="M357" s="31"/>
      <c r="N357" s="109">
        <f>D357/D396*100</f>
        <v>0</v>
      </c>
    </row>
    <row r="358" spans="1:14" ht="14.25" thickBot="1">
      <c r="A358" s="251"/>
      <c r="B358" s="205" t="s">
        <v>22</v>
      </c>
      <c r="C358" s="95"/>
      <c r="D358" s="95"/>
      <c r="E358" s="95"/>
      <c r="F358" s="31" t="e">
        <f>(D358-E358)/E358*100</f>
        <v>#DIV/0!</v>
      </c>
      <c r="G358" s="95"/>
      <c r="H358" s="95"/>
      <c r="I358" s="95"/>
      <c r="J358" s="95"/>
      <c r="K358" s="95"/>
      <c r="L358" s="95"/>
      <c r="M358" s="31"/>
      <c r="N358" s="109">
        <f>D358/D397*100</f>
        <v>0</v>
      </c>
    </row>
    <row r="359" spans="1:14" ht="14.25" thickBot="1">
      <c r="A359" s="251"/>
      <c r="B359" s="205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>
        <f>D359/D398*100</f>
        <v>0</v>
      </c>
    </row>
    <row r="360" spans="1:14" ht="14.25" thickBot="1">
      <c r="A360" s="251"/>
      <c r="B360" s="205" t="s">
        <v>24</v>
      </c>
      <c r="C360" s="95">
        <v>0</v>
      </c>
      <c r="D360" s="95">
        <v>0</v>
      </c>
      <c r="E360" s="95">
        <v>0.78</v>
      </c>
      <c r="F360" s="31">
        <f>(D360-E360)/E360*100</f>
        <v>-100</v>
      </c>
      <c r="G360" s="95">
        <v>1</v>
      </c>
      <c r="H360" s="95">
        <v>924</v>
      </c>
      <c r="I360" s="95">
        <v>0</v>
      </c>
      <c r="J360" s="95">
        <v>0</v>
      </c>
      <c r="K360" s="95">
        <v>0</v>
      </c>
      <c r="L360" s="95">
        <v>0</v>
      </c>
      <c r="M360" s="31" t="e">
        <f>(K360-L360)/L360*100</f>
        <v>#DIV/0!</v>
      </c>
      <c r="N360" s="109">
        <f>D360/D399*100</f>
        <v>0</v>
      </c>
    </row>
    <row r="361" spans="1:14" ht="14.25" thickBot="1">
      <c r="A361" s="251"/>
      <c r="B361" s="205" t="s">
        <v>25</v>
      </c>
      <c r="C361" s="95">
        <v>95.05</v>
      </c>
      <c r="D361" s="95">
        <v>254.56</v>
      </c>
      <c r="E361" s="95">
        <v>243.39</v>
      </c>
      <c r="F361" s="31">
        <f>(D361-E361)/E361*100</f>
        <v>4.5893422079789703</v>
      </c>
      <c r="G361" s="95">
        <v>13</v>
      </c>
      <c r="H361" s="95">
        <v>4806.24</v>
      </c>
      <c r="I361" s="95">
        <v>74</v>
      </c>
      <c r="J361" s="95">
        <v>16.2</v>
      </c>
      <c r="K361" s="95">
        <v>24.71</v>
      </c>
      <c r="L361" s="95">
        <v>16.38</v>
      </c>
      <c r="M361" s="31">
        <f>(K361-L361)/L361*100</f>
        <v>50.854700854700873</v>
      </c>
      <c r="N361" s="109">
        <f>D361/D400*100</f>
        <v>13.619784954392525</v>
      </c>
    </row>
    <row r="362" spans="1:14" ht="14.25" thickBot="1">
      <c r="A362" s="251"/>
      <c r="B362" s="205" t="s">
        <v>26</v>
      </c>
      <c r="C362" s="95">
        <v>0.25</v>
      </c>
      <c r="D362" s="95">
        <v>0.63</v>
      </c>
      <c r="E362" s="95">
        <v>0.35</v>
      </c>
      <c r="F362" s="31">
        <f>(D362-E362)/E362*100</f>
        <v>80.000000000000014</v>
      </c>
      <c r="G362" s="95">
        <v>77</v>
      </c>
      <c r="H362" s="95">
        <v>2653.5</v>
      </c>
      <c r="I362" s="95"/>
      <c r="J362" s="95"/>
      <c r="K362" s="95"/>
      <c r="L362" s="95"/>
      <c r="M362" s="31" t="e">
        <f>(K362-L362)/L362*100</f>
        <v>#DIV/0!</v>
      </c>
      <c r="N362" s="109">
        <f>D362/D401*100</f>
        <v>0.1325496217024329</v>
      </c>
    </row>
    <row r="363" spans="1:14" ht="14.25" thickBot="1">
      <c r="A363" s="251"/>
      <c r="B363" s="205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51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 t="e">
        <f>D364/D403*100</f>
        <v>#DIV/0!</v>
      </c>
    </row>
    <row r="365" spans="1:14" ht="14.25" thickBot="1">
      <c r="A365" s="251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 t="e">
        <f>D365/D404*100</f>
        <v>#DIV/0!</v>
      </c>
    </row>
    <row r="366" spans="1:14" ht="14.25" thickBot="1">
      <c r="A366" s="251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>
        <f>D366/D405*100</f>
        <v>0</v>
      </c>
    </row>
    <row r="367" spans="1:14" ht="14.25" thickBot="1">
      <c r="A367" s="258"/>
      <c r="B367" s="15" t="s">
        <v>126</v>
      </c>
      <c r="C367" s="16">
        <f t="shared" ref="C367:L367" si="55">C355+C357+C358+C359+C360+C361+C362+C363</f>
        <v>103.95</v>
      </c>
      <c r="D367" s="16">
        <f t="shared" si="55"/>
        <v>277.02999999999997</v>
      </c>
      <c r="E367" s="16">
        <f t="shared" si="55"/>
        <v>271.51</v>
      </c>
      <c r="F367" s="16">
        <f>(D367-E367)/E367*100</f>
        <v>2.0330742882398374</v>
      </c>
      <c r="G367" s="16">
        <f t="shared" si="55"/>
        <v>315</v>
      </c>
      <c r="H367" s="16">
        <f t="shared" si="55"/>
        <v>30489.019999999997</v>
      </c>
      <c r="I367" s="16">
        <f t="shared" si="55"/>
        <v>102</v>
      </c>
      <c r="J367" s="16">
        <f t="shared" si="55"/>
        <v>16.559999999999999</v>
      </c>
      <c r="K367" s="16">
        <f t="shared" si="55"/>
        <v>27</v>
      </c>
      <c r="L367" s="16">
        <f t="shared" si="55"/>
        <v>21.93</v>
      </c>
      <c r="M367" s="16">
        <f>(K367-L367)/L367*100</f>
        <v>23.119015047879618</v>
      </c>
      <c r="N367" s="110">
        <f>D367/D406*100</f>
        <v>4.1104277064056882</v>
      </c>
    </row>
    <row r="368" spans="1:14" ht="14.25" thickTop="1">
      <c r="A368" s="268" t="s">
        <v>43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>
        <f>D368/D394*100</f>
        <v>0</v>
      </c>
    </row>
    <row r="369" spans="1:14">
      <c r="A369" s="269"/>
      <c r="B369" s="205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>
        <f>D369/D395*100</f>
        <v>0</v>
      </c>
    </row>
    <row r="370" spans="1:14">
      <c r="A370" s="269"/>
      <c r="B370" s="205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>
        <f>D370/D396*100</f>
        <v>0</v>
      </c>
    </row>
    <row r="371" spans="1:14">
      <c r="A371" s="269"/>
      <c r="B371" s="205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>
        <f>D371/D397*100</f>
        <v>0</v>
      </c>
    </row>
    <row r="372" spans="1:14">
      <c r="A372" s="269"/>
      <c r="B372" s="205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>
        <f>D372/D398*100</f>
        <v>0</v>
      </c>
    </row>
    <row r="373" spans="1:14">
      <c r="A373" s="269"/>
      <c r="B373" s="205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>
        <f>D373/D399*100</f>
        <v>0</v>
      </c>
    </row>
    <row r="374" spans="1:14">
      <c r="A374" s="269"/>
      <c r="B374" s="205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>
        <v>87</v>
      </c>
      <c r="J374" s="33">
        <v>37.19</v>
      </c>
      <c r="K374" s="33">
        <v>39.880000000000003</v>
      </c>
      <c r="L374" s="33">
        <v>25.69</v>
      </c>
      <c r="M374" s="31">
        <f>(K374-L374)/L374*100</f>
        <v>55.235500194628258</v>
      </c>
      <c r="N374" s="114">
        <f>D374/D400*100</f>
        <v>0</v>
      </c>
    </row>
    <row r="375" spans="1:14">
      <c r="A375" s="269"/>
      <c r="B375" s="205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>
        <f>D375/D401*100</f>
        <v>0</v>
      </c>
    </row>
    <row r="376" spans="1:14">
      <c r="A376" s="269"/>
      <c r="B376" s="205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>
        <f>D376/D402*100</f>
        <v>0</v>
      </c>
    </row>
    <row r="377" spans="1:14">
      <c r="A377" s="269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 t="e">
        <f>D377/D403*100</f>
        <v>#DIV/0!</v>
      </c>
    </row>
    <row r="378" spans="1:14">
      <c r="A378" s="269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 t="e">
        <f>D378/D404*100</f>
        <v>#DIV/0!</v>
      </c>
    </row>
    <row r="379" spans="1:14">
      <c r="A379" s="269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>
        <f>D379/D405*100</f>
        <v>0</v>
      </c>
    </row>
    <row r="380" spans="1:14" ht="14.25" thickBot="1">
      <c r="A380" s="250"/>
      <c r="B380" s="15" t="s">
        <v>126</v>
      </c>
      <c r="C380" s="16">
        <f t="shared" ref="C380:L380" si="56">C368+C370+C371+C372+C373+C374+C375+C376</f>
        <v>0</v>
      </c>
      <c r="D380" s="16">
        <f t="shared" si="56"/>
        <v>0</v>
      </c>
      <c r="E380" s="16">
        <f t="shared" si="56"/>
        <v>0</v>
      </c>
      <c r="F380" s="16" t="e">
        <f>(D380-E380)/E380*100</f>
        <v>#DIV/0!</v>
      </c>
      <c r="G380" s="16">
        <f t="shared" si="56"/>
        <v>0</v>
      </c>
      <c r="H380" s="16">
        <f t="shared" si="56"/>
        <v>0</v>
      </c>
      <c r="I380" s="16">
        <f t="shared" si="56"/>
        <v>87</v>
      </c>
      <c r="J380" s="16">
        <f t="shared" si="56"/>
        <v>37.19</v>
      </c>
      <c r="K380" s="16">
        <f t="shared" si="56"/>
        <v>39.880000000000003</v>
      </c>
      <c r="L380" s="16">
        <f t="shared" si="56"/>
        <v>25.69</v>
      </c>
      <c r="M380" s="16">
        <f>(K380-L380)/L380*100</f>
        <v>55.235500194628258</v>
      </c>
      <c r="N380" s="110">
        <f>D380/D406*100</f>
        <v>0</v>
      </c>
    </row>
    <row r="381" spans="1:14" ht="14.25" thickTop="1">
      <c r="A381" s="268" t="s">
        <v>118</v>
      </c>
      <c r="B381" s="18" t="s">
        <v>19</v>
      </c>
      <c r="C381" s="34">
        <v>86.19797299999999</v>
      </c>
      <c r="D381" s="34">
        <v>236.43308399999998</v>
      </c>
      <c r="E381" s="34">
        <v>192.46551299999999</v>
      </c>
      <c r="F381" s="34">
        <f>(D381-E381)/E381*100</f>
        <v>22.844389269884417</v>
      </c>
      <c r="G381" s="34">
        <v>1860</v>
      </c>
      <c r="H381" s="34">
        <v>253394.85219000001</v>
      </c>
      <c r="I381" s="34">
        <v>269</v>
      </c>
      <c r="J381" s="34">
        <v>40.162492</v>
      </c>
      <c r="K381" s="34">
        <v>95.972931000000003</v>
      </c>
      <c r="L381" s="34">
        <v>112.024629</v>
      </c>
      <c r="M381" s="34">
        <f>(K381-L381)/L381*100</f>
        <v>-14.328722302664353</v>
      </c>
      <c r="N381" s="114" t="e">
        <f>D381/D407*100</f>
        <v>#DIV/0!</v>
      </c>
    </row>
    <row r="382" spans="1:14">
      <c r="A382" s="269"/>
      <c r="B382" s="205" t="s">
        <v>20</v>
      </c>
      <c r="C382" s="34">
        <v>28.654088999999999</v>
      </c>
      <c r="D382" s="34">
        <v>73.637542999999994</v>
      </c>
      <c r="E382" s="34">
        <v>53.132781999999999</v>
      </c>
      <c r="F382" s="31">
        <f>(D382-E382)/E382*100</f>
        <v>38.591544105482747</v>
      </c>
      <c r="G382" s="34">
        <v>923</v>
      </c>
      <c r="H382" s="34">
        <v>18420</v>
      </c>
      <c r="I382" s="34">
        <v>121</v>
      </c>
      <c r="J382" s="34">
        <v>31.801839999999999</v>
      </c>
      <c r="K382" s="34">
        <v>57.080851000000003</v>
      </c>
      <c r="L382" s="34">
        <v>26.462076000000003</v>
      </c>
      <c r="M382" s="31">
        <f>(K382-L382)/L382*100</f>
        <v>115.70813642890299</v>
      </c>
      <c r="N382" s="114" t="e">
        <f>D382/D408*100</f>
        <v>#DIV/0!</v>
      </c>
    </row>
    <row r="383" spans="1:14">
      <c r="A383" s="269"/>
      <c r="B383" s="205" t="s">
        <v>21</v>
      </c>
      <c r="C383" s="34">
        <v>0.76273800000000014</v>
      </c>
      <c r="D383" s="34">
        <v>0.76273800000000014</v>
      </c>
      <c r="E383" s="34">
        <v>2.8302000000000001E-2</v>
      </c>
      <c r="F383" s="31">
        <f>(D383-E383)/E383*100</f>
        <v>2594.99682001272</v>
      </c>
      <c r="G383" s="34">
        <v>9</v>
      </c>
      <c r="H383" s="34">
        <v>569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4" t="e">
        <f>D383/D409*100</f>
        <v>#DIV/0!</v>
      </c>
    </row>
    <row r="384" spans="1:14">
      <c r="A384" s="269"/>
      <c r="B384" s="205" t="s">
        <v>22</v>
      </c>
      <c r="C384" s="34">
        <v>2.7029369999999999</v>
      </c>
      <c r="D384" s="34">
        <v>11.251951000000002</v>
      </c>
      <c r="E384" s="34">
        <v>5.1001979999999998</v>
      </c>
      <c r="F384" s="31">
        <f>(D384-E384)/E384*100</f>
        <v>120.61792502957734</v>
      </c>
      <c r="G384" s="34">
        <v>739</v>
      </c>
      <c r="H384" s="34">
        <v>163686</v>
      </c>
      <c r="I384" s="34">
        <v>0</v>
      </c>
      <c r="J384" s="34">
        <v>0</v>
      </c>
      <c r="K384" s="34">
        <v>0</v>
      </c>
      <c r="L384" s="34">
        <v>0</v>
      </c>
      <c r="M384" s="31" t="e">
        <f>(K384-L384)/L384*100</f>
        <v>#DIV/0!</v>
      </c>
      <c r="N384" s="114" t="e">
        <f>D384/D410*100</f>
        <v>#DIV/0!</v>
      </c>
    </row>
    <row r="385" spans="1:14">
      <c r="A385" s="269"/>
      <c r="B385" s="205" t="s">
        <v>23</v>
      </c>
      <c r="C385" s="34">
        <v>0</v>
      </c>
      <c r="D385" s="34">
        <v>0</v>
      </c>
      <c r="E385" s="34">
        <v>1.1132E-2</v>
      </c>
      <c r="F385" s="34">
        <f>(D385-E385)/E385*100</f>
        <v>-100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57">(K385-L385)/L385*100</f>
        <v>#DIV/0!</v>
      </c>
      <c r="N385" s="114" t="e">
        <f>D385/D411*100</f>
        <v>#DIV/0!</v>
      </c>
    </row>
    <row r="386" spans="1:14">
      <c r="A386" s="269"/>
      <c r="B386" s="205" t="s">
        <v>24</v>
      </c>
      <c r="C386" s="34">
        <v>63.181431000000003</v>
      </c>
      <c r="D386" s="34">
        <v>82.433510999999996</v>
      </c>
      <c r="E386" s="34">
        <v>76.815422999999996</v>
      </c>
      <c r="F386" s="31">
        <f>(D386-E386)/E386*100</f>
        <v>7.3137500004393656</v>
      </c>
      <c r="G386" s="34">
        <v>351</v>
      </c>
      <c r="H386" s="34">
        <v>9803.7999999999993</v>
      </c>
      <c r="I386" s="34">
        <v>5</v>
      </c>
      <c r="J386" s="34">
        <v>0</v>
      </c>
      <c r="K386" s="34">
        <v>3.8892000000000002</v>
      </c>
      <c r="L386" s="34">
        <v>0.21600000000000003</v>
      </c>
      <c r="M386" s="31">
        <f t="shared" si="57"/>
        <v>1700.5555555555552</v>
      </c>
      <c r="N386" s="114" t="e">
        <f>D386/D412*100</f>
        <v>#DIV/0!</v>
      </c>
    </row>
    <row r="387" spans="1:14">
      <c r="A387" s="269"/>
      <c r="B387" s="205" t="s">
        <v>25</v>
      </c>
      <c r="C387" s="33"/>
      <c r="D387" s="33"/>
      <c r="E387" s="33"/>
      <c r="F387" s="31" t="e">
        <f>(D387-E387)/E387*100</f>
        <v>#DIV/0!</v>
      </c>
      <c r="G387" s="33"/>
      <c r="H387" s="33"/>
      <c r="I387" s="33"/>
      <c r="J387" s="33"/>
      <c r="K387" s="33"/>
      <c r="L387" s="33"/>
      <c r="M387" s="31" t="e">
        <f t="shared" si="57"/>
        <v>#DIV/0!</v>
      </c>
      <c r="N387" s="114" t="e">
        <f>D387/D413*100</f>
        <v>#VALUE!</v>
      </c>
    </row>
    <row r="388" spans="1:14">
      <c r="A388" s="269"/>
      <c r="B388" s="205" t="s">
        <v>26</v>
      </c>
      <c r="C388" s="34">
        <v>7.6288440000000008</v>
      </c>
      <c r="D388" s="34">
        <v>14.491344999999999</v>
      </c>
      <c r="E388" s="34">
        <v>9.0189509999999995</v>
      </c>
      <c r="F388" s="31">
        <f>(D388-E388)/E388*100</f>
        <v>60.676613056219061</v>
      </c>
      <c r="G388" s="34">
        <v>1096</v>
      </c>
      <c r="H388" s="34">
        <v>88595.199999999997</v>
      </c>
      <c r="I388" s="34">
        <v>0</v>
      </c>
      <c r="J388" s="34">
        <v>0</v>
      </c>
      <c r="K388" s="34">
        <v>0</v>
      </c>
      <c r="L388" s="34">
        <v>1.20594</v>
      </c>
      <c r="M388" s="31">
        <f t="shared" si="57"/>
        <v>-100</v>
      </c>
      <c r="N388" s="114" t="e">
        <f>D388/D414*100</f>
        <v>#DIV/0!</v>
      </c>
    </row>
    <row r="389" spans="1:14">
      <c r="A389" s="269"/>
      <c r="B389" s="205" t="s">
        <v>27</v>
      </c>
      <c r="C389" s="34">
        <v>0</v>
      </c>
      <c r="D389" s="34">
        <v>0.56603800000000004</v>
      </c>
      <c r="E389" s="34">
        <v>0.59537799999999996</v>
      </c>
      <c r="F389" s="34">
        <f>(D389-E389)/E389*100</f>
        <v>-4.927961731874527</v>
      </c>
      <c r="G389" s="34">
        <v>1</v>
      </c>
      <c r="H389" s="34">
        <v>30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57"/>
        <v>#DIV/0!</v>
      </c>
      <c r="N389" s="114">
        <f>D389/D415*100</f>
        <v>4.3765165095201057E-2</v>
      </c>
    </row>
    <row r="390" spans="1:14">
      <c r="A390" s="269"/>
      <c r="B390" s="14" t="s">
        <v>28</v>
      </c>
      <c r="C390" s="34"/>
      <c r="D390" s="34"/>
      <c r="E390" s="34"/>
      <c r="F390" s="31" t="e">
        <f>(D390-E390)/E390*100</f>
        <v>#DIV/0!</v>
      </c>
      <c r="G390" s="34"/>
      <c r="H390" s="34"/>
      <c r="I390" s="34"/>
      <c r="J390" s="34"/>
      <c r="K390" s="34"/>
      <c r="L390" s="34"/>
      <c r="M390" s="31" t="e">
        <f t="shared" si="57"/>
        <v>#DIV/0!</v>
      </c>
      <c r="N390" s="114">
        <f>D390/D416*100</f>
        <v>0</v>
      </c>
    </row>
    <row r="391" spans="1:14">
      <c r="A391" s="269"/>
      <c r="B391" s="14" t="s">
        <v>29</v>
      </c>
      <c r="C391" s="34">
        <v>0</v>
      </c>
      <c r="D391" s="34">
        <v>0</v>
      </c>
      <c r="E391" s="34">
        <v>7.2641999999999998E-2</v>
      </c>
      <c r="F391" s="31">
        <f>(D391-E391)/E391*100</f>
        <v>-100</v>
      </c>
      <c r="G391" s="34">
        <v>0</v>
      </c>
      <c r="H391" s="34">
        <v>0</v>
      </c>
      <c r="I391" s="34">
        <v>0</v>
      </c>
      <c r="J391" s="34">
        <v>0</v>
      </c>
      <c r="K391" s="34">
        <v>0</v>
      </c>
      <c r="L391" s="34"/>
      <c r="M391" s="31" t="e">
        <f t="shared" si="57"/>
        <v>#DIV/0!</v>
      </c>
      <c r="N391" s="114">
        <f>D391/D417*100</f>
        <v>0</v>
      </c>
    </row>
    <row r="392" spans="1:14">
      <c r="A392" s="269"/>
      <c r="B392" s="14" t="s">
        <v>30</v>
      </c>
      <c r="C392" s="34">
        <v>0</v>
      </c>
      <c r="D392" s="34">
        <v>0.56603800000000004</v>
      </c>
      <c r="E392" s="34">
        <v>0.52273599999999998</v>
      </c>
      <c r="F392" s="31">
        <f>(D392-E392)/E392*100</f>
        <v>8.2837225674145394</v>
      </c>
      <c r="G392" s="34">
        <v>1</v>
      </c>
      <c r="H392" s="34">
        <v>30</v>
      </c>
      <c r="I392" s="34">
        <v>0</v>
      </c>
      <c r="J392" s="34">
        <v>0</v>
      </c>
      <c r="K392" s="34">
        <v>0</v>
      </c>
      <c r="L392" s="34">
        <v>0</v>
      </c>
      <c r="M392" s="31" t="e">
        <f t="shared" si="57"/>
        <v>#DIV/0!</v>
      </c>
      <c r="N392" s="114">
        <f>D392/D418*100</f>
        <v>0.45193120152694588</v>
      </c>
    </row>
    <row r="393" spans="1:14" ht="14.25" thickBot="1">
      <c r="A393" s="250"/>
      <c r="B393" s="15" t="s">
        <v>126</v>
      </c>
      <c r="C393" s="16">
        <f t="shared" ref="C393:D393" si="58">C381+C383+C384+C385+C386+C387+C388+C389</f>
        <v>160.47392300000001</v>
      </c>
      <c r="D393" s="16">
        <f t="shared" si="58"/>
        <v>345.93866700000001</v>
      </c>
      <c r="E393" s="16">
        <f t="shared" ref="E393" si="59">E381+E383+E384+E385+E386+E387+E388+E389</f>
        <v>284.034897</v>
      </c>
      <c r="F393" s="16">
        <f>(D393-E393)/E393*100</f>
        <v>21.794424084446216</v>
      </c>
      <c r="G393" s="16">
        <f t="shared" ref="G393:K393" si="60">G381+G383+G384+G385+G386+G387+G388+G389</f>
        <v>4056</v>
      </c>
      <c r="H393" s="16">
        <f t="shared" si="60"/>
        <v>516078.85219000001</v>
      </c>
      <c r="I393" s="16">
        <f t="shared" si="60"/>
        <v>274</v>
      </c>
      <c r="J393" s="16">
        <f t="shared" si="60"/>
        <v>40.162492</v>
      </c>
      <c r="K393" s="16">
        <f t="shared" si="60"/>
        <v>99.862131000000005</v>
      </c>
      <c r="L393" s="16">
        <f t="shared" ref="L393" si="61">L381+L383+L384+L385+L386+L387+L388+L389</f>
        <v>113.446569</v>
      </c>
      <c r="M393" s="16">
        <f>(K393-L393)/L393*100</f>
        <v>-11.974304837724967</v>
      </c>
      <c r="N393" s="110">
        <f>D393/D406*100</f>
        <v>5.1328588295630491</v>
      </c>
    </row>
    <row r="394" spans="1:14" ht="15" thickTop="1" thickBot="1">
      <c r="A394" s="248" t="s">
        <v>125</v>
      </c>
      <c r="B394" s="18" t="s">
        <v>19</v>
      </c>
      <c r="C394" s="111">
        <f>C225+C238+C251+C264+C277+C290+C303+C316+C329+C342+C355+C368+C381</f>
        <v>1578.7420620000005</v>
      </c>
      <c r="D394" s="111">
        <f t="shared" ref="D394:E394" si="62">D225+D238+D251+D264+D277+D290+D303+D316+D329+D342+D355+D368+D381</f>
        <v>3619.8476149999997</v>
      </c>
      <c r="E394" s="111">
        <f t="shared" si="62"/>
        <v>3736.4973819999991</v>
      </c>
      <c r="F394" s="111">
        <f>(D394-E394)/E394*100</f>
        <v>-3.1219014781581738</v>
      </c>
      <c r="G394" s="111">
        <f>G225+G238+G251+G264+G277+G290+G303+G316+G329+G342+G355+G368+G381</f>
        <v>25710</v>
      </c>
      <c r="H394" s="111">
        <f t="shared" ref="H394:I394" si="63">H225+H238+H251+H264+H277+H290+H303+H316+H329+H342+H355+H368+H381</f>
        <v>3623760.2079939996</v>
      </c>
      <c r="I394" s="111">
        <f t="shared" si="63"/>
        <v>3150</v>
      </c>
      <c r="J394" s="111">
        <f>J225+J238+J251+J264+J277+J290+J303+J316+J329+J342+J355+J368+J381</f>
        <v>944.8781130000001</v>
      </c>
      <c r="K394" s="111">
        <f t="shared" ref="K394" si="64">K225+K238+K251+K264+K277+K290+K303+K316+K329+K342+K355+K368+K381</f>
        <v>2436.9326380000002</v>
      </c>
      <c r="L394" s="111">
        <f>L225+L238+L251+L264+L277+L290+L303+L316+L329+L342+L355+L368+L381</f>
        <v>1840.9875909999998</v>
      </c>
      <c r="M394" s="111">
        <f t="shared" ref="M394:M406" si="65">(K394-L394)/L394*100</f>
        <v>32.370943178182479</v>
      </c>
      <c r="N394" s="112">
        <f>D394/D406*100</f>
        <v>53.709424718126378</v>
      </c>
    </row>
    <row r="395" spans="1:14" ht="14.25" thickBot="1">
      <c r="A395" s="251"/>
      <c r="B395" s="205" t="s">
        <v>20</v>
      </c>
      <c r="C395" s="32">
        <f>C226+C239+C252+C265+C278+C291+C304+C317+C330+C343+C356+C369+C382</f>
        <v>501.52102199999996</v>
      </c>
      <c r="D395" s="32">
        <f t="shared" ref="D395:E395" si="66">D226+D239+D252+D265+D278+D291+D304+D317+D330+D343+D356+D369+D382</f>
        <v>1185.7897129999999</v>
      </c>
      <c r="E395" s="32">
        <f t="shared" si="66"/>
        <v>1134.6620009999997</v>
      </c>
      <c r="F395" s="31">
        <f>(D395-E395)/E395*100</f>
        <v>4.5059860958541265</v>
      </c>
      <c r="G395" s="32">
        <f>G226+G239+G252+G265+G278+G291+G304+G317+G330+G343+G356+G369+G382</f>
        <v>13734</v>
      </c>
      <c r="H395" s="32">
        <f t="shared" ref="H395:I395" si="67">H226+H239+H252+H265+H278+H291+H304+H317+H330+H343+H356+H369+H382</f>
        <v>274340</v>
      </c>
      <c r="I395" s="32">
        <f t="shared" si="67"/>
        <v>1700</v>
      </c>
      <c r="J395" s="32">
        <f>J226+J239+J252+J265+J278+J291+J304+J317+J330+J343+J356+J369+J382</f>
        <v>332.937048</v>
      </c>
      <c r="K395" s="32">
        <f t="shared" ref="K395" si="68">K226+K239+K252+K265+K278+K291+K304+K317+K330+K343+K356+K369+K382</f>
        <v>877.51958300000035</v>
      </c>
      <c r="L395" s="32">
        <f>L226+L239+L252+L265+L278+L291+L304+L317+L330+L343+L356+L369+L382</f>
        <v>731.95648500000004</v>
      </c>
      <c r="M395" s="31">
        <f t="shared" si="65"/>
        <v>19.886851333792105</v>
      </c>
      <c r="N395" s="109">
        <f>D395/D406*100</f>
        <v>17.594133813255063</v>
      </c>
    </row>
    <row r="396" spans="1:14" ht="14.25" thickBot="1">
      <c r="A396" s="251"/>
      <c r="B396" s="205" t="s">
        <v>21</v>
      </c>
      <c r="C396" s="32">
        <f t="shared" ref="C396:E405" si="69">C227+C240+C253+C266+C279+C292+C305+C318+C331+C344+C357+C370+C383</f>
        <v>71.307865000000007</v>
      </c>
      <c r="D396" s="32">
        <f t="shared" si="69"/>
        <v>178.25575300000003</v>
      </c>
      <c r="E396" s="32">
        <f t="shared" si="69"/>
        <v>210.49004800000003</v>
      </c>
      <c r="F396" s="31">
        <f>(D396-E396)/E396*100</f>
        <v>-15.313928286053693</v>
      </c>
      <c r="G396" s="32">
        <f t="shared" ref="G396:I396" si="70">G227+G240+G253+G266+G279+G292+G305+G318+G331+G344+G357+G370+G383</f>
        <v>394</v>
      </c>
      <c r="H396" s="32">
        <f t="shared" si="70"/>
        <v>181606.17183899999</v>
      </c>
      <c r="I396" s="32">
        <f t="shared" si="70"/>
        <v>11</v>
      </c>
      <c r="J396" s="32">
        <f t="shared" ref="J396:L396" si="71">J227+J240+J253+J266+J279+J292+J305+J318+J331+J344+J357+J370+J383</f>
        <v>3.1</v>
      </c>
      <c r="K396" s="32">
        <f t="shared" si="71"/>
        <v>79.817999999999998</v>
      </c>
      <c r="L396" s="32">
        <f t="shared" si="71"/>
        <v>16.037300000000002</v>
      </c>
      <c r="M396" s="31">
        <f t="shared" si="65"/>
        <v>397.70223167241363</v>
      </c>
      <c r="N396" s="109">
        <f>D396/D406*100</f>
        <v>2.6448665702537957</v>
      </c>
    </row>
    <row r="397" spans="1:14" ht="14.25" thickBot="1">
      <c r="A397" s="251"/>
      <c r="B397" s="205" t="s">
        <v>22</v>
      </c>
      <c r="C397" s="32">
        <f t="shared" si="69"/>
        <v>56.639882</v>
      </c>
      <c r="D397" s="32">
        <f t="shared" si="69"/>
        <v>167.24320900000001</v>
      </c>
      <c r="E397" s="32">
        <f t="shared" si="69"/>
        <v>132.60761100000002</v>
      </c>
      <c r="F397" s="31">
        <f>(D397-E397)/E397*100</f>
        <v>26.118861307289503</v>
      </c>
      <c r="G397" s="32">
        <f t="shared" ref="G397:I397" si="72">G228+G241+G254+G267+G280+G293+G306+G319+G332+G345+G358+G371+G384</f>
        <v>9982</v>
      </c>
      <c r="H397" s="32">
        <f t="shared" si="72"/>
        <v>236174.90519999998</v>
      </c>
      <c r="I397" s="32">
        <f t="shared" si="72"/>
        <v>54</v>
      </c>
      <c r="J397" s="32">
        <f t="shared" ref="J397:L397" si="73">J228+J241+J254+J267+J280+J293+J306+J319+J332+J345+J358+J371+J384</f>
        <v>1.5639999999999992</v>
      </c>
      <c r="K397" s="32">
        <f t="shared" si="73"/>
        <v>28.285899999999998</v>
      </c>
      <c r="L397" s="32">
        <f t="shared" si="73"/>
        <v>15.328800000000001</v>
      </c>
      <c r="M397" s="31">
        <f t="shared" si="65"/>
        <v>84.527816919784954</v>
      </c>
      <c r="N397" s="109">
        <f>D397/D406*100</f>
        <v>2.4814681441785988</v>
      </c>
    </row>
    <row r="398" spans="1:14" ht="14.25" thickBot="1">
      <c r="A398" s="251"/>
      <c r="B398" s="205" t="s">
        <v>23</v>
      </c>
      <c r="C398" s="32">
        <f t="shared" si="69"/>
        <v>30.813316999999998</v>
      </c>
      <c r="D398" s="32">
        <f t="shared" si="69"/>
        <v>47.531736999999993</v>
      </c>
      <c r="E398" s="32">
        <f t="shared" si="69"/>
        <v>40.811174000000008</v>
      </c>
      <c r="F398" s="31">
        <f>(D398-E398)/E398*100</f>
        <v>16.467458152514759</v>
      </c>
      <c r="G398" s="32">
        <f t="shared" ref="G398:I398" si="74">G229+G242+G255+G268+G281+G294+G307+G320+G333+G346+G359+G372+G385</f>
        <v>122</v>
      </c>
      <c r="H398" s="32">
        <f t="shared" si="74"/>
        <v>138384.66</v>
      </c>
      <c r="I398" s="32">
        <f t="shared" si="74"/>
        <v>0</v>
      </c>
      <c r="J398" s="32">
        <f t="shared" ref="J398:L398" si="75">J229+J242+J255+J268+J281+J294+J307+J320+J333+J346+J359+J372+J385</f>
        <v>0</v>
      </c>
      <c r="K398" s="32">
        <f t="shared" si="75"/>
        <v>0</v>
      </c>
      <c r="L398" s="32">
        <f t="shared" si="75"/>
        <v>0</v>
      </c>
      <c r="M398" s="31" t="e">
        <f t="shared" si="65"/>
        <v>#DIV/0!</v>
      </c>
      <c r="N398" s="109">
        <f>D398/D406*100</f>
        <v>0.70525130382409262</v>
      </c>
    </row>
    <row r="399" spans="1:14" ht="14.25" thickBot="1">
      <c r="A399" s="251"/>
      <c r="B399" s="205" t="s">
        <v>24</v>
      </c>
      <c r="C399" s="32">
        <f t="shared" si="69"/>
        <v>209.172166</v>
      </c>
      <c r="D399" s="32">
        <f t="shared" si="69"/>
        <v>378.52412199999998</v>
      </c>
      <c r="E399" s="32">
        <f t="shared" si="69"/>
        <v>392.59918650000003</v>
      </c>
      <c r="F399" s="31">
        <f>(D399-E399)/E399*100</f>
        <v>-3.5850977240881399</v>
      </c>
      <c r="G399" s="32">
        <f t="shared" ref="G399:I399" si="76">G230+G243+G256+G269+G282+G295+G308+G321+G334+G347+G360+G373+G386</f>
        <v>1447</v>
      </c>
      <c r="H399" s="32">
        <f t="shared" si="76"/>
        <v>606341.63944000006</v>
      </c>
      <c r="I399" s="32">
        <f t="shared" si="76"/>
        <v>189</v>
      </c>
      <c r="J399" s="32">
        <f t="shared" ref="J399:L399" si="77">J230+J243+J256+J269+J282+J295+J308+J321+J334+J347+J360+J373+J386</f>
        <v>45.179304000000009</v>
      </c>
      <c r="K399" s="32">
        <f t="shared" si="77"/>
        <v>230.39439200000001</v>
      </c>
      <c r="L399" s="32">
        <f t="shared" si="77"/>
        <v>213.510728</v>
      </c>
      <c r="M399" s="31">
        <f t="shared" si="65"/>
        <v>7.9076419991411431</v>
      </c>
      <c r="N399" s="109">
        <f>D399/D406*100</f>
        <v>5.6163449395794203</v>
      </c>
    </row>
    <row r="400" spans="1:14" ht="14.25" thickBot="1">
      <c r="A400" s="251"/>
      <c r="B400" s="205" t="s">
        <v>25</v>
      </c>
      <c r="C400" s="32">
        <f t="shared" si="69"/>
        <v>742.43428999999992</v>
      </c>
      <c r="D400" s="32">
        <f t="shared" si="69"/>
        <v>1869.0456629999999</v>
      </c>
      <c r="E400" s="32">
        <f t="shared" si="69"/>
        <v>1352.3101219999999</v>
      </c>
      <c r="F400" s="31">
        <f>(D400-E400)/E400*100</f>
        <v>38.211319474247048</v>
      </c>
      <c r="G400" s="32">
        <f t="shared" ref="G400:I400" si="78">G231+G244+G257+G270+G283+G296+G309+G322+G335+G348+G361+G374+G387</f>
        <v>220</v>
      </c>
      <c r="H400" s="32">
        <f t="shared" si="78"/>
        <v>37851.558848000001</v>
      </c>
      <c r="I400" s="32">
        <f t="shared" si="78"/>
        <v>698</v>
      </c>
      <c r="J400" s="32">
        <f t="shared" ref="J400:L400" si="79">J231+J244+J257+J270+J283+J296+J309+J322+J335+J348+J361+J374+J387</f>
        <v>268.65794499999993</v>
      </c>
      <c r="K400" s="32">
        <f t="shared" si="79"/>
        <v>606.27775200000008</v>
      </c>
      <c r="L400" s="32">
        <f t="shared" si="79"/>
        <v>490.51308499999999</v>
      </c>
      <c r="M400" s="31">
        <f t="shared" si="65"/>
        <v>23.600729631911875</v>
      </c>
      <c r="N400" s="109">
        <f>D400/D406*100</f>
        <v>27.73193184035155</v>
      </c>
    </row>
    <row r="401" spans="1:14" ht="14.25" thickBot="1">
      <c r="A401" s="251"/>
      <c r="B401" s="205" t="s">
        <v>26</v>
      </c>
      <c r="C401" s="32">
        <f t="shared" si="69"/>
        <v>148.73700000000002</v>
      </c>
      <c r="D401" s="32">
        <f t="shared" si="69"/>
        <v>475.293699</v>
      </c>
      <c r="E401" s="32">
        <f t="shared" si="69"/>
        <v>530.64564000000007</v>
      </c>
      <c r="F401" s="31">
        <f>(D401-E401)/E401*100</f>
        <v>-10.431055459157275</v>
      </c>
      <c r="G401" s="32">
        <f t="shared" ref="G401:I401" si="80">G232+G245+G258+G271+G284+G297+G310+G323+G336+G349+G362+G375+G388</f>
        <v>26274</v>
      </c>
      <c r="H401" s="32">
        <f t="shared" si="80"/>
        <v>4546054.2964660153</v>
      </c>
      <c r="I401" s="32">
        <f t="shared" si="80"/>
        <v>38781</v>
      </c>
      <c r="J401" s="32">
        <f t="shared" ref="J401:L401" si="81">J232+J245+J258+J271+J284+J297+J310+J323+J336+J349+J362+J375+J388</f>
        <v>49.673895999999992</v>
      </c>
      <c r="K401" s="32">
        <f t="shared" si="81"/>
        <v>152.541067</v>
      </c>
      <c r="L401" s="32">
        <f t="shared" si="81"/>
        <v>157.51665399999999</v>
      </c>
      <c r="M401" s="31">
        <f t="shared" si="65"/>
        <v>-3.1587688499274438</v>
      </c>
      <c r="N401" s="109">
        <f>D401/D406*100</f>
        <v>7.0521618201986991</v>
      </c>
    </row>
    <row r="402" spans="1:14" ht="14.25" thickBot="1">
      <c r="A402" s="251"/>
      <c r="B402" s="205" t="s">
        <v>27</v>
      </c>
      <c r="C402" s="32">
        <f t="shared" si="69"/>
        <v>3.3800940000000002</v>
      </c>
      <c r="D402" s="32">
        <f t="shared" si="69"/>
        <v>3.9461320000000004</v>
      </c>
      <c r="E402" s="32">
        <f t="shared" si="69"/>
        <v>7.4987070000000005</v>
      </c>
      <c r="F402" s="31">
        <f>(D402-E402)/E402*100</f>
        <v>-47.375834260493171</v>
      </c>
      <c r="G402" s="32">
        <f t="shared" ref="G402:I402" si="82">G233+G246+G259+G272+G285+G298+G311+G324+G337+G350+G363+G376+G389</f>
        <v>3</v>
      </c>
      <c r="H402" s="32">
        <f t="shared" si="82"/>
        <v>732.96022300000004</v>
      </c>
      <c r="I402" s="32">
        <f t="shared" si="82"/>
        <v>0</v>
      </c>
      <c r="J402" s="32">
        <f t="shared" ref="J402:L402" si="83">J233+J246+J259+J272+J285+J298+J311+J324+J337+J350+J363+J376+J389</f>
        <v>0</v>
      </c>
      <c r="K402" s="32">
        <f t="shared" si="83"/>
        <v>0</v>
      </c>
      <c r="L402" s="32">
        <f t="shared" si="83"/>
        <v>0</v>
      </c>
      <c r="M402" s="31" t="e">
        <f t="shared" si="65"/>
        <v>#DIV/0!</v>
      </c>
      <c r="N402" s="109">
        <f>D402/D406*100</f>
        <v>5.8550663487471018E-2</v>
      </c>
    </row>
    <row r="403" spans="1:14" ht="14.25" thickBot="1">
      <c r="A403" s="251"/>
      <c r="B403" s="14" t="s">
        <v>28</v>
      </c>
      <c r="C403" s="32">
        <f t="shared" si="69"/>
        <v>0</v>
      </c>
      <c r="D403" s="32">
        <f t="shared" si="69"/>
        <v>0</v>
      </c>
      <c r="E403" s="32">
        <f t="shared" si="69"/>
        <v>0</v>
      </c>
      <c r="F403" s="31" t="e">
        <f>(D403-E403)/E403*100</f>
        <v>#DIV/0!</v>
      </c>
      <c r="G403" s="32">
        <f t="shared" ref="G403:I403" si="84">G234+G247+G260+G273+G286+G299+G312+G325+G338+G351+G364+G377+G390</f>
        <v>0</v>
      </c>
      <c r="H403" s="32">
        <f t="shared" si="84"/>
        <v>0</v>
      </c>
      <c r="I403" s="32">
        <f t="shared" si="84"/>
        <v>0</v>
      </c>
      <c r="J403" s="32">
        <f t="shared" ref="J403:L403" si="85">J234+J247+J260+J273+J286+J299+J312+J325+J338+J351+J364+J377+J390</f>
        <v>0</v>
      </c>
      <c r="K403" s="32">
        <f t="shared" si="85"/>
        <v>0</v>
      </c>
      <c r="L403" s="32">
        <f t="shared" si="85"/>
        <v>0</v>
      </c>
      <c r="M403" s="31" t="e">
        <f t="shared" si="65"/>
        <v>#DIV/0!</v>
      </c>
      <c r="N403" s="109">
        <f>D403/D406*100</f>
        <v>0</v>
      </c>
    </row>
    <row r="404" spans="1:14" ht="14.25" thickBot="1">
      <c r="A404" s="251"/>
      <c r="B404" s="14" t="s">
        <v>29</v>
      </c>
      <c r="C404" s="32">
        <f t="shared" si="69"/>
        <v>0</v>
      </c>
      <c r="D404" s="32">
        <f t="shared" si="69"/>
        <v>0</v>
      </c>
      <c r="E404" s="32">
        <f t="shared" si="69"/>
        <v>1.4877360000000002</v>
      </c>
      <c r="F404" s="31">
        <f>(D404-E404)/E404*100</f>
        <v>-100</v>
      </c>
      <c r="G404" s="32">
        <f t="shared" ref="G404:I404" si="86">G235+G248+G261+G274+G287+G300+G313+G326+G339+G352+G365+G378+G391</f>
        <v>1</v>
      </c>
      <c r="H404" s="32">
        <f t="shared" si="86"/>
        <v>4209.16</v>
      </c>
      <c r="I404" s="32">
        <f t="shared" si="86"/>
        <v>0</v>
      </c>
      <c r="J404" s="32">
        <f t="shared" ref="J404:L404" si="87">J235+J248+J261+J274+J287+J300+J313+J326+J339+J352+J365+J378+J391</f>
        <v>0</v>
      </c>
      <c r="K404" s="32">
        <f t="shared" si="87"/>
        <v>0</v>
      </c>
      <c r="L404" s="32">
        <f t="shared" si="87"/>
        <v>0</v>
      </c>
      <c r="M404" s="31" t="e">
        <f t="shared" si="65"/>
        <v>#DIV/0!</v>
      </c>
      <c r="N404" s="109">
        <f>D404/D406*100</f>
        <v>0</v>
      </c>
    </row>
    <row r="405" spans="1:14" ht="14.25" thickBot="1">
      <c r="A405" s="251"/>
      <c r="B405" s="14" t="s">
        <v>30</v>
      </c>
      <c r="C405" s="32">
        <f t="shared" si="69"/>
        <v>2.9031130000000003</v>
      </c>
      <c r="D405" s="32">
        <f t="shared" si="69"/>
        <v>3.4691510000000001</v>
      </c>
      <c r="E405" s="32">
        <f t="shared" si="69"/>
        <v>6.0109710000000005</v>
      </c>
      <c r="F405" s="31">
        <f>(D405-E405)/E405*100</f>
        <v>-42.286346082854173</v>
      </c>
      <c r="G405" s="32">
        <f t="shared" ref="G405:I405" si="88">G236+G249+G262+G275+G288+G301+G314+G327+G340+G353+G366+G379+G392</f>
        <v>2</v>
      </c>
      <c r="H405" s="32">
        <f t="shared" si="88"/>
        <v>183.86022299999999</v>
      </c>
      <c r="I405" s="32">
        <f t="shared" si="88"/>
        <v>0</v>
      </c>
      <c r="J405" s="32">
        <f t="shared" ref="J405:L405" si="89">J236+J249+J262+J275+J288+J301+J314+J327+J340+J353+J366+J379+J392</f>
        <v>0</v>
      </c>
      <c r="K405" s="32">
        <f t="shared" si="89"/>
        <v>0</v>
      </c>
      <c r="L405" s="32">
        <f t="shared" si="89"/>
        <v>0</v>
      </c>
      <c r="M405" s="31" t="e">
        <f t="shared" si="65"/>
        <v>#DIV/0!</v>
      </c>
      <c r="N405" s="109">
        <f>D405/D406*100</f>
        <v>5.1473466368642397E-2</v>
      </c>
    </row>
    <row r="406" spans="1:14" ht="14.25" thickBot="1">
      <c r="A406" s="252"/>
      <c r="B406" s="35" t="s">
        <v>124</v>
      </c>
      <c r="C406" s="36">
        <f t="shared" ref="C406:L406" si="90">C394+C396+C397+C398+C399+C400+C401+C402</f>
        <v>2841.2266760000007</v>
      </c>
      <c r="D406" s="36">
        <f t="shared" si="90"/>
        <v>6739.6879299999991</v>
      </c>
      <c r="E406" s="36">
        <f t="shared" si="90"/>
        <v>6403.459870499998</v>
      </c>
      <c r="F406" s="36">
        <f>(D406-E406)/E406*100</f>
        <v>5.2507248628037022</v>
      </c>
      <c r="G406" s="36">
        <f t="shared" si="90"/>
        <v>64152</v>
      </c>
      <c r="H406" s="36">
        <f t="shared" si="90"/>
        <v>9370906.4000100158</v>
      </c>
      <c r="I406" s="36">
        <f t="shared" si="90"/>
        <v>42883</v>
      </c>
      <c r="J406" s="36">
        <f t="shared" si="90"/>
        <v>1313.0532580000001</v>
      </c>
      <c r="K406" s="36">
        <f t="shared" si="90"/>
        <v>3534.2497490000005</v>
      </c>
      <c r="L406" s="36">
        <f t="shared" si="90"/>
        <v>2733.8941580000001</v>
      </c>
      <c r="M406" s="36">
        <f t="shared" si="65"/>
        <v>29.275295411783841</v>
      </c>
      <c r="N406" s="115">
        <f>D406/D406*100</f>
        <v>100</v>
      </c>
    </row>
    <row r="409" spans="1:14">
      <c r="A409" s="216" t="s">
        <v>136</v>
      </c>
      <c r="B409" s="216"/>
      <c r="C409" s="216"/>
      <c r="D409" s="216"/>
      <c r="E409" s="216"/>
      <c r="F409" s="216"/>
      <c r="G409" s="216"/>
      <c r="H409" s="216"/>
      <c r="I409" s="216"/>
      <c r="J409" s="216"/>
      <c r="K409" s="216"/>
      <c r="L409" s="216"/>
      <c r="M409" s="216"/>
      <c r="N409" s="216"/>
    </row>
    <row r="410" spans="1:14">
      <c r="A410" s="216"/>
      <c r="B410" s="216"/>
      <c r="C410" s="216"/>
      <c r="D410" s="216"/>
      <c r="E410" s="216"/>
      <c r="F410" s="216"/>
      <c r="G410" s="216"/>
      <c r="H410" s="216"/>
      <c r="I410" s="216"/>
      <c r="J410" s="216"/>
      <c r="K410" s="216"/>
      <c r="L410" s="216"/>
      <c r="M410" s="216"/>
      <c r="N410" s="216"/>
    </row>
    <row r="411" spans="1:14" ht="14.25" thickBot="1">
      <c r="A411" s="259" t="str">
        <f>A3</f>
        <v>财字3号表                                             （2024年3月）                                           单位：万元</v>
      </c>
      <c r="B411" s="259"/>
      <c r="C411" s="259"/>
      <c r="D411" s="259"/>
      <c r="E411" s="259"/>
      <c r="F411" s="259"/>
      <c r="G411" s="259"/>
      <c r="H411" s="259"/>
      <c r="I411" s="259"/>
      <c r="J411" s="259"/>
      <c r="K411" s="259"/>
      <c r="L411" s="259"/>
      <c r="M411" s="259"/>
      <c r="N411" s="259"/>
    </row>
    <row r="412" spans="1:14" ht="14.25" thickBot="1">
      <c r="A412" s="257" t="s">
        <v>2</v>
      </c>
      <c r="B412" s="37" t="s">
        <v>3</v>
      </c>
      <c r="C412" s="260" t="s">
        <v>4</v>
      </c>
      <c r="D412" s="260"/>
      <c r="E412" s="260"/>
      <c r="F412" s="261"/>
      <c r="G412" s="218" t="s">
        <v>5</v>
      </c>
      <c r="H412" s="261"/>
      <c r="I412" s="218" t="s">
        <v>6</v>
      </c>
      <c r="J412" s="262"/>
      <c r="K412" s="262"/>
      <c r="L412" s="262"/>
      <c r="M412" s="262"/>
      <c r="N412" s="244" t="s">
        <v>7</v>
      </c>
    </row>
    <row r="413" spans="1:14" ht="14.25" thickBot="1">
      <c r="A413" s="257"/>
      <c r="B413" s="24" t="s">
        <v>8</v>
      </c>
      <c r="C413" s="253" t="s">
        <v>9</v>
      </c>
      <c r="D413" s="253" t="s">
        <v>10</v>
      </c>
      <c r="E413" s="253" t="s">
        <v>11</v>
      </c>
      <c r="F413" s="205" t="s">
        <v>12</v>
      </c>
      <c r="G413" s="253" t="s">
        <v>13</v>
      </c>
      <c r="H413" s="253" t="s">
        <v>14</v>
      </c>
      <c r="I413" s="205" t="s">
        <v>13</v>
      </c>
      <c r="J413" s="263" t="s">
        <v>15</v>
      </c>
      <c r="K413" s="264"/>
      <c r="L413" s="265"/>
      <c r="M413" s="97" t="s">
        <v>12</v>
      </c>
      <c r="N413" s="245"/>
    </row>
    <row r="414" spans="1:14" ht="14.25" thickBot="1">
      <c r="A414" s="257"/>
      <c r="B414" s="38" t="s">
        <v>16</v>
      </c>
      <c r="C414" s="254"/>
      <c r="D414" s="254"/>
      <c r="E414" s="254"/>
      <c r="F414" s="208" t="s">
        <v>17</v>
      </c>
      <c r="G414" s="266"/>
      <c r="H414" s="266"/>
      <c r="I414" s="24" t="s">
        <v>18</v>
      </c>
      <c r="J414" s="206" t="s">
        <v>9</v>
      </c>
      <c r="K414" s="25" t="s">
        <v>10</v>
      </c>
      <c r="L414" s="206" t="s">
        <v>11</v>
      </c>
      <c r="M414" s="205" t="s">
        <v>17</v>
      </c>
      <c r="N414" s="116" t="s">
        <v>17</v>
      </c>
    </row>
    <row r="415" spans="1:14" ht="14.25" thickBot="1">
      <c r="A415" s="257"/>
      <c r="B415" s="205" t="s">
        <v>19</v>
      </c>
      <c r="C415" s="71">
        <v>568.99060499999996</v>
      </c>
      <c r="D415" s="71">
        <v>1293.3528269999999</v>
      </c>
      <c r="E415" s="71">
        <v>1275.4977389999999</v>
      </c>
      <c r="F415" s="31">
        <f>(D415-E415)/E415*100</f>
        <v>1.3998525794329162</v>
      </c>
      <c r="G415" s="75">
        <v>10548</v>
      </c>
      <c r="H415" s="75">
        <v>1270460.47</v>
      </c>
      <c r="I415" s="75">
        <v>1041</v>
      </c>
      <c r="J415" s="72">
        <v>340.23000500000001</v>
      </c>
      <c r="K415" s="72">
        <v>908.230592</v>
      </c>
      <c r="L415" s="72">
        <v>426.20484499999998</v>
      </c>
      <c r="M415" s="31">
        <f t="shared" ref="M415:M422" si="91">(K415-L415)/L415*100</f>
        <v>113.09720024416899</v>
      </c>
      <c r="N415" s="109">
        <f>D415/D519*100</f>
        <v>50.863166138601756</v>
      </c>
    </row>
    <row r="416" spans="1:14" ht="14.25" thickBot="1">
      <c r="A416" s="257"/>
      <c r="B416" s="205" t="s">
        <v>20</v>
      </c>
      <c r="C416" s="71">
        <v>212.197675</v>
      </c>
      <c r="D416" s="71">
        <v>480.85653200000002</v>
      </c>
      <c r="E416" s="71">
        <v>425.26890200000003</v>
      </c>
      <c r="F416" s="31">
        <f>(D416-E416)/E416*100</f>
        <v>13.071172083963004</v>
      </c>
      <c r="G416" s="75">
        <v>5925</v>
      </c>
      <c r="H416" s="75">
        <v>118500</v>
      </c>
      <c r="I416" s="75">
        <v>646</v>
      </c>
      <c r="J416" s="72">
        <v>128.21079700000001</v>
      </c>
      <c r="K416" s="72">
        <v>405.02761700000002</v>
      </c>
      <c r="L416" s="72">
        <v>165.49883</v>
      </c>
      <c r="M416" s="31">
        <f t="shared" si="91"/>
        <v>144.73140807098156</v>
      </c>
      <c r="N416" s="109">
        <f>D416/D520*100</f>
        <v>52.726863839080863</v>
      </c>
    </row>
    <row r="417" spans="1:14" ht="14.25" thickBot="1">
      <c r="A417" s="257"/>
      <c r="B417" s="205" t="s">
        <v>21</v>
      </c>
      <c r="C417" s="71">
        <v>22.846857</v>
      </c>
      <c r="D417" s="71">
        <v>60.232225</v>
      </c>
      <c r="E417" s="71">
        <v>43.324185999999997</v>
      </c>
      <c r="F417" s="31">
        <f>(D417-E417)/E417*100</f>
        <v>39.026789793580896</v>
      </c>
      <c r="G417" s="75">
        <v>83</v>
      </c>
      <c r="H417" s="75">
        <v>48239.69</v>
      </c>
      <c r="I417" s="75">
        <v>14</v>
      </c>
      <c r="J417" s="72">
        <v>8.3554999999999993</v>
      </c>
      <c r="K417" s="72">
        <v>13.680709999999999</v>
      </c>
      <c r="L417" s="72">
        <v>46.009014999999998</v>
      </c>
      <c r="M417" s="31">
        <f t="shared" si="91"/>
        <v>-70.265153470466601</v>
      </c>
      <c r="N417" s="109">
        <f>D417/D521*100</f>
        <v>61.989276961367636</v>
      </c>
    </row>
    <row r="418" spans="1:14" ht="14.25" thickBot="1">
      <c r="A418" s="257"/>
      <c r="B418" s="205" t="s">
        <v>22</v>
      </c>
      <c r="C418" s="71">
        <v>42.939591</v>
      </c>
      <c r="D418" s="71">
        <v>125.24871</v>
      </c>
      <c r="E418" s="71">
        <v>134.422495</v>
      </c>
      <c r="F418" s="31">
        <f>(D418-E418)/E418*100</f>
        <v>-6.8245906312035016</v>
      </c>
      <c r="G418" s="75">
        <v>25862</v>
      </c>
      <c r="H418" s="75">
        <v>107569.84</v>
      </c>
      <c r="I418" s="75">
        <v>132</v>
      </c>
      <c r="J418" s="72">
        <v>2.8439999999999999</v>
      </c>
      <c r="K418" s="72">
        <v>40.630139999999997</v>
      </c>
      <c r="L418" s="72">
        <v>32.498719999999999</v>
      </c>
      <c r="M418" s="31">
        <f t="shared" si="91"/>
        <v>25.020739278346959</v>
      </c>
      <c r="N418" s="109">
        <f>D418/D522*100</f>
        <v>38.537872637489848</v>
      </c>
    </row>
    <row r="419" spans="1:14" ht="14.25" thickBot="1">
      <c r="A419" s="257"/>
      <c r="B419" s="205" t="s">
        <v>23</v>
      </c>
      <c r="C419" s="71">
        <v>1.173494</v>
      </c>
      <c r="D419" s="71">
        <v>1.4428339999999999</v>
      </c>
      <c r="E419" s="71">
        <v>2.7105410000000001</v>
      </c>
      <c r="F419" s="31">
        <f>(D419-E419)/E419*100</f>
        <v>-46.769519442797588</v>
      </c>
      <c r="G419" s="75">
        <v>26</v>
      </c>
      <c r="H419" s="75">
        <v>55.94</v>
      </c>
      <c r="I419" s="75">
        <v>2</v>
      </c>
      <c r="J419" s="72">
        <v>0</v>
      </c>
      <c r="K419" s="72">
        <v>6.0647000000000002</v>
      </c>
      <c r="L419" s="72">
        <v>2.1044</v>
      </c>
      <c r="M419" s="31">
        <f t="shared" si="91"/>
        <v>188.19140847747576</v>
      </c>
      <c r="N419" s="109">
        <f>D419/D523*100</f>
        <v>14.799098864020532</v>
      </c>
    </row>
    <row r="420" spans="1:14" ht="14.25" thickBot="1">
      <c r="A420" s="257"/>
      <c r="B420" s="205" t="s">
        <v>24</v>
      </c>
      <c r="C420" s="71">
        <v>68.700187999999997</v>
      </c>
      <c r="D420" s="71">
        <v>87.105897999999996</v>
      </c>
      <c r="E420" s="71">
        <v>80.063423</v>
      </c>
      <c r="F420" s="31">
        <f>(D420-E420)/E420*100</f>
        <v>8.7961202957810034</v>
      </c>
      <c r="G420" s="75">
        <v>106</v>
      </c>
      <c r="H420" s="75">
        <v>42085.3</v>
      </c>
      <c r="I420" s="75">
        <v>21</v>
      </c>
      <c r="J420" s="72">
        <v>4.2041599999999999</v>
      </c>
      <c r="K420" s="72">
        <v>9.6765600000000003</v>
      </c>
      <c r="L420" s="72">
        <v>3.8884889999999999</v>
      </c>
      <c r="M420" s="31">
        <f t="shared" si="91"/>
        <v>148.8514176071991</v>
      </c>
      <c r="N420" s="109">
        <f>D420/D524*100</f>
        <v>20.926280528378989</v>
      </c>
    </row>
    <row r="421" spans="1:14" ht="14.25" thickBot="1">
      <c r="A421" s="257"/>
      <c r="B421" s="205" t="s">
        <v>25</v>
      </c>
      <c r="C421" s="71">
        <v>287.21015</v>
      </c>
      <c r="D421" s="71">
        <v>1523.2704000000001</v>
      </c>
      <c r="E421" s="71">
        <v>875.83695499999999</v>
      </c>
      <c r="F421" s="31">
        <f>(D421-E421)/E421*100</f>
        <v>73.921686143056178</v>
      </c>
      <c r="G421" s="75">
        <v>12</v>
      </c>
      <c r="H421" s="75">
        <v>24458.54</v>
      </c>
      <c r="I421" s="75">
        <v>187</v>
      </c>
      <c r="J421" s="72">
        <v>495.55245500000001</v>
      </c>
      <c r="K421" s="72">
        <v>1122.8022450000001</v>
      </c>
      <c r="L421" s="72">
        <v>585.26247499999999</v>
      </c>
      <c r="M421" s="31">
        <f t="shared" si="91"/>
        <v>91.84593117814363</v>
      </c>
      <c r="N421" s="109">
        <f>D421/D525*100</f>
        <v>63.026556032379389</v>
      </c>
    </row>
    <row r="422" spans="1:14" ht="14.25" thickBot="1">
      <c r="A422" s="257"/>
      <c r="B422" s="205" t="s">
        <v>26</v>
      </c>
      <c r="C422" s="71">
        <v>65.596818999999996</v>
      </c>
      <c r="D422" s="71">
        <v>133.46141600000001</v>
      </c>
      <c r="E422" s="71">
        <v>333.32993399999998</v>
      </c>
      <c r="F422" s="31">
        <f>(D422-E422)/E422*100</f>
        <v>-59.961166883979878</v>
      </c>
      <c r="G422" s="75">
        <v>11125</v>
      </c>
      <c r="H422" s="75">
        <v>1258484.69</v>
      </c>
      <c r="I422" s="75">
        <v>150</v>
      </c>
      <c r="J422" s="72">
        <v>9.8849389999999993</v>
      </c>
      <c r="K422" s="72">
        <v>77.572316000000001</v>
      </c>
      <c r="L422" s="72">
        <v>40.743195999999998</v>
      </c>
      <c r="M422" s="31">
        <f t="shared" si="91"/>
        <v>90.393301497506499</v>
      </c>
      <c r="N422" s="109">
        <f>D422/D526*100</f>
        <v>40.69015117962519</v>
      </c>
    </row>
    <row r="423" spans="1:14" ht="14.25" thickBot="1">
      <c r="A423" s="257"/>
      <c r="B423" s="205" t="s">
        <v>27</v>
      </c>
      <c r="C423" s="71">
        <v>1.1396230000000001</v>
      </c>
      <c r="D423" s="71">
        <v>1.1396230000000001</v>
      </c>
      <c r="E423" s="71">
        <v>51.2</v>
      </c>
      <c r="F423" s="31">
        <f>(D423-E423)/E423*100</f>
        <v>-97.774173828125001</v>
      </c>
      <c r="G423" s="75">
        <v>1</v>
      </c>
      <c r="H423" s="75">
        <v>377.2</v>
      </c>
      <c r="I423" s="75">
        <v>0</v>
      </c>
      <c r="J423" s="72">
        <v>8.8004359999999995</v>
      </c>
      <c r="K423" s="72">
        <v>8.8188359999999992</v>
      </c>
      <c r="L423" s="72"/>
      <c r="M423" s="31"/>
      <c r="N423" s="109">
        <f>D423/D527*100</f>
        <v>49.484066504270494</v>
      </c>
    </row>
    <row r="424" spans="1:14" ht="14.25" thickBot="1">
      <c r="A424" s="257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57"/>
      <c r="B425" s="14" t="s">
        <v>29</v>
      </c>
      <c r="C425" s="71">
        <v>1.1396230000000001</v>
      </c>
      <c r="D425" s="71">
        <v>1.1396230000000001</v>
      </c>
      <c r="E425" s="71">
        <v>47.690641999999997</v>
      </c>
      <c r="F425" s="31">
        <f>(D425-E425)/E425*100</f>
        <v>-97.610384443975406</v>
      </c>
      <c r="G425" s="75">
        <v>1</v>
      </c>
      <c r="H425" s="75">
        <v>377.2</v>
      </c>
      <c r="I425" s="75">
        <v>0</v>
      </c>
      <c r="J425" s="72">
        <v>8.8004359999999995</v>
      </c>
      <c r="K425" s="72">
        <v>8.8188359999999992</v>
      </c>
      <c r="L425" s="72"/>
      <c r="M425" s="31"/>
      <c r="N425" s="109">
        <f>D425/D529*100</f>
        <v>53.451531564659284</v>
      </c>
    </row>
    <row r="426" spans="1:14" ht="14.25" thickBot="1">
      <c r="A426" s="257"/>
      <c r="B426" s="14" t="s">
        <v>30</v>
      </c>
      <c r="C426" s="71"/>
      <c r="D426" s="71"/>
      <c r="E426" s="71">
        <v>3.5075470000000002</v>
      </c>
      <c r="F426" s="31"/>
      <c r="G426" s="75"/>
      <c r="H426" s="75"/>
      <c r="I426" s="75"/>
      <c r="J426" s="72"/>
      <c r="K426" s="72"/>
      <c r="L426" s="72"/>
      <c r="M426" s="31"/>
      <c r="N426" s="109" t="e">
        <f>D426/D530*100</f>
        <v>#DIV/0!</v>
      </c>
    </row>
    <row r="427" spans="1:14" ht="14.25" thickBot="1">
      <c r="A427" s="293"/>
      <c r="B427" s="15" t="s">
        <v>124</v>
      </c>
      <c r="C427" s="16">
        <f>C415+C417+C418+C419+C420+C421+C422+C423</f>
        <v>1058.597327</v>
      </c>
      <c r="D427" s="16">
        <f t="shared" ref="D427:L427" si="92">D415+D417+D418+D419+D420+D421+D422+D423</f>
        <v>3225.253933</v>
      </c>
      <c r="E427" s="16">
        <f t="shared" si="92"/>
        <v>2796.3852729999994</v>
      </c>
      <c r="F427" s="16">
        <f>(D427-E427)/E427*100</f>
        <v>15.336536926469524</v>
      </c>
      <c r="G427" s="16">
        <f t="shared" si="92"/>
        <v>47763</v>
      </c>
      <c r="H427" s="16">
        <f t="shared" si="92"/>
        <v>2751731.67</v>
      </c>
      <c r="I427" s="16">
        <f t="shared" si="92"/>
        <v>1547</v>
      </c>
      <c r="J427" s="16">
        <f t="shared" si="92"/>
        <v>869.8714950000001</v>
      </c>
      <c r="K427" s="16">
        <f t="shared" si="92"/>
        <v>2187.476099</v>
      </c>
      <c r="L427" s="16">
        <f t="shared" si="92"/>
        <v>1136.7111399999999</v>
      </c>
      <c r="M427" s="16">
        <f t="shared" ref="M427:M430" si="93">(K427-L427)/L427*100</f>
        <v>92.439048235244726</v>
      </c>
      <c r="N427" s="110">
        <f>D427/D531*100</f>
        <v>52.54444574516328</v>
      </c>
    </row>
    <row r="428" spans="1:14" ht="15" thickTop="1" thickBot="1">
      <c r="A428" s="257" t="s">
        <v>31</v>
      </c>
      <c r="B428" s="205" t="s">
        <v>19</v>
      </c>
      <c r="C428" s="19">
        <v>83.978691999999995</v>
      </c>
      <c r="D428" s="19">
        <v>237.44616400000001</v>
      </c>
      <c r="E428" s="19">
        <v>278.14511199999998</v>
      </c>
      <c r="F428" s="31">
        <f>(D428-E428)/E428*100</f>
        <v>-14.632271517322215</v>
      </c>
      <c r="G428" s="20">
        <v>1840</v>
      </c>
      <c r="H428" s="20">
        <v>254419.70079999999</v>
      </c>
      <c r="I428" s="20">
        <v>371</v>
      </c>
      <c r="J428" s="19">
        <v>47.678576</v>
      </c>
      <c r="K428" s="20">
        <v>128.80132</v>
      </c>
      <c r="L428" s="20">
        <v>209.48680400000001</v>
      </c>
      <c r="M428" s="31">
        <f t="shared" si="93"/>
        <v>-38.515783552648024</v>
      </c>
      <c r="N428" s="109">
        <f>D428/D519*100</f>
        <v>9.3379497352779826</v>
      </c>
    </row>
    <row r="429" spans="1:14" ht="14.25" thickBot="1">
      <c r="A429" s="257"/>
      <c r="B429" s="205" t="s">
        <v>20</v>
      </c>
      <c r="C429" s="20">
        <v>29.786618000000001</v>
      </c>
      <c r="D429" s="20">
        <v>82.865819999999999</v>
      </c>
      <c r="E429" s="20">
        <v>83.174824000000001</v>
      </c>
      <c r="F429" s="31">
        <f>(D429-E429)/E429*100</f>
        <v>-0.37151145639935662</v>
      </c>
      <c r="G429" s="20">
        <v>953</v>
      </c>
      <c r="H429" s="20">
        <v>19020</v>
      </c>
      <c r="I429" s="21">
        <v>202</v>
      </c>
      <c r="J429" s="20">
        <v>21.610996</v>
      </c>
      <c r="K429" s="20">
        <v>69.739304000000004</v>
      </c>
      <c r="L429" s="20">
        <v>92.869247000000001</v>
      </c>
      <c r="M429" s="31">
        <f t="shared" si="93"/>
        <v>-24.905922840097968</v>
      </c>
      <c r="N429" s="109">
        <f>D429/D520*100</f>
        <v>9.0864000326271626</v>
      </c>
    </row>
    <row r="430" spans="1:14" ht="14.25" thickBot="1">
      <c r="A430" s="257"/>
      <c r="B430" s="205" t="s">
        <v>21</v>
      </c>
      <c r="C430" s="20">
        <v>3.4382350000000002</v>
      </c>
      <c r="D430" s="20">
        <v>8.0476379999999992</v>
      </c>
      <c r="E430" s="20"/>
      <c r="F430" s="31" t="e">
        <f>(D430-E430)/E430*100</f>
        <v>#DIV/0!</v>
      </c>
      <c r="G430" s="20">
        <v>4</v>
      </c>
      <c r="H430" s="20">
        <v>6591.3488079999997</v>
      </c>
      <c r="I430" s="20"/>
      <c r="J430" s="20"/>
      <c r="K430" s="20"/>
      <c r="L430" s="20"/>
      <c r="M430" s="31" t="e">
        <f t="shared" si="93"/>
        <v>#DIV/0!</v>
      </c>
      <c r="N430" s="109">
        <f>D430/D521*100</f>
        <v>8.2823980164575808</v>
      </c>
    </row>
    <row r="431" spans="1:14" ht="14.25" thickBot="1">
      <c r="A431" s="257"/>
      <c r="B431" s="205" t="s">
        <v>22</v>
      </c>
      <c r="C431" s="20">
        <v>3.8868330000000002</v>
      </c>
      <c r="D431" s="20">
        <v>11.885657</v>
      </c>
      <c r="E431" s="20">
        <v>9.8755839999999999</v>
      </c>
      <c r="F431" s="31">
        <f>(D431-E431)/E431*100</f>
        <v>20.353965902168422</v>
      </c>
      <c r="G431" s="20">
        <v>568</v>
      </c>
      <c r="H431" s="20">
        <v>1600.7</v>
      </c>
      <c r="I431" s="20">
        <v>6</v>
      </c>
      <c r="J431" s="20"/>
      <c r="K431" s="20">
        <v>9.7140000000000004</v>
      </c>
      <c r="L431" s="20"/>
      <c r="M431" s="31"/>
      <c r="N431" s="109">
        <f>D431/D522*100</f>
        <v>3.657107012749989</v>
      </c>
    </row>
    <row r="432" spans="1:14" ht="14.25" thickBot="1">
      <c r="A432" s="257"/>
      <c r="B432" s="205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57"/>
      <c r="B433" s="205" t="s">
        <v>24</v>
      </c>
      <c r="C433" s="20">
        <v>6.5696199999999996</v>
      </c>
      <c r="D433" s="20">
        <v>9.2133660000000006</v>
      </c>
      <c r="E433" s="20">
        <v>5.5109709999999996</v>
      </c>
      <c r="F433" s="31">
        <f>(D433-E433)/E433*100</f>
        <v>67.182262436147838</v>
      </c>
      <c r="G433" s="20">
        <v>177</v>
      </c>
      <c r="H433" s="20">
        <v>37001.432099999998</v>
      </c>
      <c r="I433" s="20">
        <v>1</v>
      </c>
      <c r="J433" s="20">
        <v>0.14549999999999999</v>
      </c>
      <c r="K433" s="20">
        <v>0.14549999999999999</v>
      </c>
      <c r="L433" s="20">
        <v>30.890663</v>
      </c>
      <c r="M433" s="31">
        <f>(K433-L433)/L433*100</f>
        <v>-99.528983887461408</v>
      </c>
      <c r="N433" s="109">
        <f>D433/D524*100</f>
        <v>2.2134147738954377</v>
      </c>
    </row>
    <row r="434" spans="1:14" ht="14.25" thickBot="1">
      <c r="A434" s="257"/>
      <c r="B434" s="205" t="s">
        <v>25</v>
      </c>
      <c r="C434" s="22">
        <v>4.2377510000000003</v>
      </c>
      <c r="D434" s="22">
        <v>553.65823399999999</v>
      </c>
      <c r="E434" s="22">
        <v>272.99040000000002</v>
      </c>
      <c r="F434" s="31">
        <f>(D434-E434)/E434*100</f>
        <v>102.81234578212273</v>
      </c>
      <c r="G434" s="22">
        <v>81</v>
      </c>
      <c r="H434" s="22">
        <v>8294.52</v>
      </c>
      <c r="I434" s="22">
        <v>800</v>
      </c>
      <c r="J434" s="22">
        <v>30.531251000000001</v>
      </c>
      <c r="K434" s="22">
        <v>85.168250999999998</v>
      </c>
      <c r="L434" s="22">
        <v>43.897199999999998</v>
      </c>
      <c r="M434" s="31"/>
      <c r="N434" s="109">
        <f>D434/D525*100</f>
        <v>22.908061305457792</v>
      </c>
    </row>
    <row r="435" spans="1:14" ht="14.25" thickBot="1">
      <c r="A435" s="257"/>
      <c r="B435" s="205" t="s">
        <v>26</v>
      </c>
      <c r="C435" s="20">
        <v>1.77</v>
      </c>
      <c r="D435" s="20">
        <v>7.26</v>
      </c>
      <c r="E435" s="20">
        <v>14.96</v>
      </c>
      <c r="F435" s="31">
        <f>(D435-E435)/E435*100</f>
        <v>-51.470588235294123</v>
      </c>
      <c r="G435" s="20">
        <v>3287</v>
      </c>
      <c r="H435" s="20">
        <v>179071.1</v>
      </c>
      <c r="I435" s="20">
        <v>95</v>
      </c>
      <c r="J435" s="20">
        <v>2.255077</v>
      </c>
      <c r="K435" s="20">
        <v>14.522914999999999</v>
      </c>
      <c r="L435" s="20">
        <v>6.7967009999999997</v>
      </c>
      <c r="M435" s="31">
        <f>(K435-L435)/L435*100</f>
        <v>113.67594366737627</v>
      </c>
      <c r="N435" s="109">
        <f>D435/D526*100</f>
        <v>2.2134524450428339</v>
      </c>
    </row>
    <row r="436" spans="1:14" ht="14.25" thickBot="1">
      <c r="A436" s="257"/>
      <c r="B436" s="205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57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57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57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93"/>
      <c r="B440" s="15" t="s">
        <v>124</v>
      </c>
      <c r="C440" s="16">
        <f t="shared" ref="C440:L440" si="94">C428+C430+C431+C432+C433+C434+C435+C436</f>
        <v>103.881131</v>
      </c>
      <c r="D440" s="16">
        <f t="shared" si="94"/>
        <v>827.51105899999993</v>
      </c>
      <c r="E440" s="16">
        <f t="shared" si="94"/>
        <v>581.48206700000003</v>
      </c>
      <c r="F440" s="16">
        <f>(D440-E440)/E440*100</f>
        <v>42.31067576500169</v>
      </c>
      <c r="G440" s="16">
        <f t="shared" si="94"/>
        <v>5957</v>
      </c>
      <c r="H440" s="16">
        <f t="shared" si="94"/>
        <v>486978.80170800001</v>
      </c>
      <c r="I440" s="16">
        <f t="shared" si="94"/>
        <v>1273</v>
      </c>
      <c r="J440" s="16">
        <f t="shared" si="94"/>
        <v>80.610404000000003</v>
      </c>
      <c r="K440" s="16">
        <f t="shared" si="94"/>
        <v>238.35198600000001</v>
      </c>
      <c r="L440" s="16">
        <f t="shared" si="94"/>
        <v>291.07136800000001</v>
      </c>
      <c r="M440" s="16">
        <f t="shared" ref="M440:M444" si="95">(K440-L440)/L440*100</f>
        <v>-18.112184088130576</v>
      </c>
      <c r="N440" s="110">
        <f>D440/D531*100</f>
        <v>13.481453196060054</v>
      </c>
    </row>
    <row r="441" spans="1:14" ht="14.25" thickTop="1">
      <c r="A441" s="222" t="s">
        <v>32</v>
      </c>
      <c r="B441" s="18" t="s">
        <v>19</v>
      </c>
      <c r="C441" s="105">
        <v>182.94774799999996</v>
      </c>
      <c r="D441" s="105">
        <v>445.412284</v>
      </c>
      <c r="E441" s="91">
        <v>414.08782500000001</v>
      </c>
      <c r="F441" s="111">
        <f>(D441-E441)/E441*100</f>
        <v>7.5646896887151875</v>
      </c>
      <c r="G441" s="72">
        <v>3401</v>
      </c>
      <c r="H441" s="72">
        <v>796431.97712899977</v>
      </c>
      <c r="I441" s="72">
        <v>267</v>
      </c>
      <c r="J441" s="72">
        <v>96</v>
      </c>
      <c r="K441" s="72">
        <v>260</v>
      </c>
      <c r="L441" s="72">
        <v>123</v>
      </c>
      <c r="M441" s="111">
        <f t="shared" si="95"/>
        <v>111.3821138211382</v>
      </c>
      <c r="N441" s="112">
        <f>D441/D519*100</f>
        <v>17.516549643932596</v>
      </c>
    </row>
    <row r="442" spans="1:14">
      <c r="A442" s="213"/>
      <c r="B442" s="205" t="s">
        <v>20</v>
      </c>
      <c r="C442" s="105">
        <v>57.842004000000003</v>
      </c>
      <c r="D442" s="105">
        <v>143.45694700000001</v>
      </c>
      <c r="E442" s="91">
        <v>130.92514499999999</v>
      </c>
      <c r="F442" s="31">
        <f>(D442-E442)/E442*100</f>
        <v>9.5717304724008727</v>
      </c>
      <c r="G442" s="72">
        <v>1749</v>
      </c>
      <c r="H442" s="72">
        <v>34980</v>
      </c>
      <c r="I442" s="72">
        <v>331</v>
      </c>
      <c r="J442" s="72">
        <v>55</v>
      </c>
      <c r="K442" s="72">
        <v>145</v>
      </c>
      <c r="L442" s="72">
        <v>50</v>
      </c>
      <c r="M442" s="31">
        <f t="shared" si="95"/>
        <v>190</v>
      </c>
      <c r="N442" s="109">
        <f>D442/D520*100</f>
        <v>15.730336197739831</v>
      </c>
    </row>
    <row r="443" spans="1:14">
      <c r="A443" s="213"/>
      <c r="B443" s="205" t="s">
        <v>21</v>
      </c>
      <c r="C443" s="105">
        <v>14.811320000000002</v>
      </c>
      <c r="D443" s="105">
        <v>19.950188000000004</v>
      </c>
      <c r="E443" s="91">
        <v>18.866481999999998</v>
      </c>
      <c r="F443" s="31">
        <f>(D443-E443)/E443*100</f>
        <v>5.744080957965596</v>
      </c>
      <c r="G443" s="72">
        <v>239</v>
      </c>
      <c r="H443" s="72">
        <v>36222.559999999998</v>
      </c>
      <c r="I443" s="72">
        <v>0</v>
      </c>
      <c r="J443" s="72">
        <v>0</v>
      </c>
      <c r="K443" s="72">
        <v>0</v>
      </c>
      <c r="L443" s="72">
        <v>0</v>
      </c>
      <c r="M443" s="31" t="e">
        <f t="shared" si="95"/>
        <v>#DIV/0!</v>
      </c>
      <c r="N443" s="109">
        <f>D443/D521*100</f>
        <v>20.532160805338894</v>
      </c>
    </row>
    <row r="444" spans="1:14">
      <c r="A444" s="213"/>
      <c r="B444" s="205" t="s">
        <v>22</v>
      </c>
      <c r="C444" s="105">
        <v>3.1598889999999997</v>
      </c>
      <c r="D444" s="105">
        <v>5.5970800000000001</v>
      </c>
      <c r="E444" s="91">
        <v>3.4028440000000004</v>
      </c>
      <c r="F444" s="31">
        <f>(D444-E444)/E444*100</f>
        <v>64.482415297321865</v>
      </c>
      <c r="G444" s="72">
        <v>148</v>
      </c>
      <c r="H444" s="72">
        <v>8648.9100000000017</v>
      </c>
      <c r="I444" s="72">
        <v>4</v>
      </c>
      <c r="J444" s="72">
        <v>1</v>
      </c>
      <c r="K444" s="72">
        <v>3</v>
      </c>
      <c r="L444" s="72">
        <v>3</v>
      </c>
      <c r="M444" s="31">
        <f t="shared" si="95"/>
        <v>0</v>
      </c>
      <c r="N444" s="109">
        <f>D444/D522*100</f>
        <v>1.7221698824829546</v>
      </c>
    </row>
    <row r="445" spans="1:14">
      <c r="A445" s="213"/>
      <c r="B445" s="205" t="s">
        <v>23</v>
      </c>
      <c r="C445" s="105"/>
      <c r="D445" s="105">
        <v>0</v>
      </c>
      <c r="E445" s="91">
        <v>0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>D445/D523*100</f>
        <v>0</v>
      </c>
    </row>
    <row r="446" spans="1:14">
      <c r="A446" s="213"/>
      <c r="B446" s="205" t="s">
        <v>24</v>
      </c>
      <c r="C446" s="105">
        <v>11.44624</v>
      </c>
      <c r="D446" s="105">
        <v>23.608241</v>
      </c>
      <c r="E446" s="91">
        <v>36.400874000000002</v>
      </c>
      <c r="F446" s="31">
        <f>(D446-E446)/E446*100</f>
        <v>-35.143752317595457</v>
      </c>
      <c r="G446" s="72">
        <v>38</v>
      </c>
      <c r="H446" s="72">
        <v>9922.3735099999994</v>
      </c>
      <c r="I446" s="72">
        <v>0</v>
      </c>
      <c r="J446" s="72">
        <v>0</v>
      </c>
      <c r="K446" s="72">
        <v>0</v>
      </c>
      <c r="L446" s="72">
        <v>0</v>
      </c>
      <c r="M446" s="31"/>
      <c r="N446" s="109">
        <f>D446/D524*100</f>
        <v>5.6716328663252931</v>
      </c>
    </row>
    <row r="447" spans="1:14">
      <c r="A447" s="213"/>
      <c r="B447" s="205" t="s">
        <v>25</v>
      </c>
      <c r="C447" s="105"/>
      <c r="D447" s="105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13"/>
      <c r="B448" s="205" t="s">
        <v>26</v>
      </c>
      <c r="C448" s="105">
        <v>25.61</v>
      </c>
      <c r="D448" s="105">
        <v>71.009885999999995</v>
      </c>
      <c r="E448" s="91">
        <v>39.675066999999991</v>
      </c>
      <c r="F448" s="31">
        <f>(D448-E448)/E448*100</f>
        <v>78.978616469633209</v>
      </c>
      <c r="G448" s="72">
        <v>1333</v>
      </c>
      <c r="H448" s="72">
        <v>1550815.9250000054</v>
      </c>
      <c r="I448" s="72">
        <v>8</v>
      </c>
      <c r="J448" s="72">
        <v>1</v>
      </c>
      <c r="K448" s="72">
        <v>3</v>
      </c>
      <c r="L448" s="72">
        <v>0.40989999999999999</v>
      </c>
      <c r="M448" s="31">
        <f>(K448-L448)/L448*100</f>
        <v>631.8858258111735</v>
      </c>
      <c r="N448" s="109">
        <f>D448/D526*100</f>
        <v>21.649725315277259</v>
      </c>
    </row>
    <row r="449" spans="1:14">
      <c r="A449" s="213"/>
      <c r="B449" s="205" t="s">
        <v>27</v>
      </c>
      <c r="C449" s="105"/>
      <c r="D449" s="105">
        <v>0</v>
      </c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13"/>
      <c r="B450" s="14" t="s">
        <v>28</v>
      </c>
      <c r="C450" s="105"/>
      <c r="D450" s="105">
        <v>0</v>
      </c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13"/>
      <c r="B451" s="14" t="s">
        <v>29</v>
      </c>
      <c r="C451" s="105"/>
      <c r="D451" s="105">
        <v>0</v>
      </c>
      <c r="E451" s="91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13"/>
      <c r="B452" s="14" t="s">
        <v>30</v>
      </c>
      <c r="C452" s="105"/>
      <c r="D452" s="105"/>
      <c r="E452" s="91"/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11"/>
      <c r="B453" s="15" t="s">
        <v>124</v>
      </c>
      <c r="C453" s="16">
        <f t="shared" ref="C453:L453" si="96">C441+C443+C444+C445+C446+C447+C448+C449</f>
        <v>237.97519699999992</v>
      </c>
      <c r="D453" s="16">
        <f t="shared" si="96"/>
        <v>565.57767899999999</v>
      </c>
      <c r="E453" s="16">
        <f t="shared" si="96"/>
        <v>512.43309199999999</v>
      </c>
      <c r="F453" s="16">
        <f>(D453-E453)/E453*100</f>
        <v>10.371029472858478</v>
      </c>
      <c r="G453" s="16">
        <f t="shared" si="96"/>
        <v>5159</v>
      </c>
      <c r="H453" s="16">
        <f t="shared" si="96"/>
        <v>2402041.7456390052</v>
      </c>
      <c r="I453" s="16">
        <f t="shared" si="96"/>
        <v>279</v>
      </c>
      <c r="J453" s="16">
        <f t="shared" si="96"/>
        <v>98</v>
      </c>
      <c r="K453" s="16">
        <f t="shared" si="96"/>
        <v>266</v>
      </c>
      <c r="L453" s="16">
        <f t="shared" si="96"/>
        <v>126.40989999999999</v>
      </c>
      <c r="M453" s="16">
        <f t="shared" ref="M453:M455" si="97">(K453-L453)/L453*100</f>
        <v>110.42655678075847</v>
      </c>
      <c r="N453" s="110">
        <f>D453/D531*100</f>
        <v>9.2141475636457653</v>
      </c>
    </row>
    <row r="454" spans="1:14" ht="14.25" thickTop="1">
      <c r="A454" s="213" t="s">
        <v>33</v>
      </c>
      <c r="B454" s="205" t="s">
        <v>19</v>
      </c>
      <c r="C454" s="32">
        <v>81.810601000000005</v>
      </c>
      <c r="D454" s="32">
        <v>163.73577299999999</v>
      </c>
      <c r="E454" s="32">
        <v>89.672223000000002</v>
      </c>
      <c r="F454" s="31">
        <f>(D454-E454)/E454*100</f>
        <v>82.593636604726512</v>
      </c>
      <c r="G454" s="122">
        <v>255</v>
      </c>
      <c r="H454" s="122">
        <v>26282.979239</v>
      </c>
      <c r="I454" s="122">
        <v>0</v>
      </c>
      <c r="J454" s="122">
        <v>41.957811</v>
      </c>
      <c r="K454" s="122">
        <v>62.169341000000003</v>
      </c>
      <c r="L454" s="122">
        <v>53.467208999999997</v>
      </c>
      <c r="M454" s="31">
        <f t="shared" si="97"/>
        <v>16.275642889831797</v>
      </c>
      <c r="N454" s="109">
        <f>D454/D519*100</f>
        <v>6.4391708519699886</v>
      </c>
    </row>
    <row r="455" spans="1:14">
      <c r="A455" s="213"/>
      <c r="B455" s="205" t="s">
        <v>20</v>
      </c>
      <c r="C455" s="31">
        <v>24.411532000000001</v>
      </c>
      <c r="D455" s="31">
        <v>50.876998</v>
      </c>
      <c r="E455" s="31">
        <v>31.601890999999998</v>
      </c>
      <c r="F455" s="31">
        <f>(D455-E455)/E455*100</f>
        <v>60.993524090061577</v>
      </c>
      <c r="G455" s="122">
        <v>132</v>
      </c>
      <c r="H455" s="122">
        <v>2600</v>
      </c>
      <c r="I455" s="122">
        <v>0</v>
      </c>
      <c r="J455" s="122">
        <v>22.931781999999998</v>
      </c>
      <c r="K455" s="122">
        <v>28.991150000000001</v>
      </c>
      <c r="L455" s="122">
        <v>24.282589000000002</v>
      </c>
      <c r="M455" s="31">
        <f t="shared" si="97"/>
        <v>19.390687706323241</v>
      </c>
      <c r="N455" s="109">
        <f>D455/D520*100</f>
        <v>5.5787628275104506</v>
      </c>
    </row>
    <row r="456" spans="1:14">
      <c r="A456" s="213"/>
      <c r="B456" s="205" t="s">
        <v>21</v>
      </c>
      <c r="C456" s="31">
        <v>3.1868940000000001</v>
      </c>
      <c r="D456" s="31">
        <v>7.1648389999999997</v>
      </c>
      <c r="E456" s="31">
        <v>21.165806</v>
      </c>
      <c r="F456" s="31">
        <f>(D456-E456)/E456*100</f>
        <v>-66.148990499109743</v>
      </c>
      <c r="G456" s="122">
        <v>20</v>
      </c>
      <c r="H456" s="122">
        <v>6132.7749999999996</v>
      </c>
      <c r="I456" s="122">
        <v>0</v>
      </c>
      <c r="J456" s="122">
        <v>0</v>
      </c>
      <c r="K456" s="122">
        <v>0.49158299999999999</v>
      </c>
      <c r="L456" s="122">
        <v>0</v>
      </c>
      <c r="M456" s="31"/>
      <c r="N456" s="109">
        <f>D456/D521*100</f>
        <v>7.373846627027449</v>
      </c>
    </row>
    <row r="457" spans="1:14">
      <c r="A457" s="213"/>
      <c r="B457" s="205" t="s">
        <v>22</v>
      </c>
      <c r="C457" s="31">
        <v>8.6925930000000005</v>
      </c>
      <c r="D457" s="31">
        <v>19.328310999999999</v>
      </c>
      <c r="E457" s="31">
        <v>16.019538000000001</v>
      </c>
      <c r="F457" s="31">
        <f>(D457-E457)/E457*100</f>
        <v>20.654609390108494</v>
      </c>
      <c r="G457" s="122">
        <v>734</v>
      </c>
      <c r="H457" s="122">
        <v>63674.15</v>
      </c>
      <c r="I457" s="122">
        <v>2</v>
      </c>
      <c r="J457" s="122">
        <v>0.52600000000000002</v>
      </c>
      <c r="K457" s="122">
        <v>1.577</v>
      </c>
      <c r="L457" s="122">
        <v>6.7510000000000003</v>
      </c>
      <c r="M457" s="31">
        <f t="shared" ref="M457:M462" si="98">(K457-L457)/L457*100</f>
        <v>-76.640497704043838</v>
      </c>
      <c r="N457" s="109">
        <f>D457/D522*100</f>
        <v>5.9471429894630772</v>
      </c>
    </row>
    <row r="458" spans="1:14">
      <c r="A458" s="213"/>
      <c r="B458" s="205" t="s">
        <v>23</v>
      </c>
      <c r="C458" s="31">
        <v>0</v>
      </c>
      <c r="D458" s="31">
        <v>2.8302000000000001E-2</v>
      </c>
      <c r="E458" s="31">
        <v>0</v>
      </c>
      <c r="F458" s="31"/>
      <c r="G458" s="122">
        <v>1</v>
      </c>
      <c r="H458" s="122">
        <v>0.5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13"/>
      <c r="B459" s="205" t="s">
        <v>24</v>
      </c>
      <c r="C459" s="31">
        <v>8.1699059999999992</v>
      </c>
      <c r="D459" s="31">
        <v>17.453868</v>
      </c>
      <c r="E459" s="31">
        <v>14.185651999999999</v>
      </c>
      <c r="F459" s="31">
        <f>(D459-E459)/E459*100</f>
        <v>23.038884642031267</v>
      </c>
      <c r="G459" s="122">
        <v>53</v>
      </c>
      <c r="H459" s="122">
        <v>35937.294300000001</v>
      </c>
      <c r="I459" s="122">
        <v>8</v>
      </c>
      <c r="J459" s="122">
        <v>5.7107400000000004</v>
      </c>
      <c r="K459" s="122">
        <v>13.609859999999999</v>
      </c>
      <c r="L459" s="122">
        <v>6.8762280000000002</v>
      </c>
      <c r="M459" s="31">
        <f t="shared" si="98"/>
        <v>97.926246773667174</v>
      </c>
      <c r="N459" s="109">
        <f>D459/D524*100</f>
        <v>4.193109151728132</v>
      </c>
    </row>
    <row r="460" spans="1:14">
      <c r="A460" s="213"/>
      <c r="B460" s="205" t="s">
        <v>25</v>
      </c>
      <c r="C460" s="33">
        <v>2.5920000000000001</v>
      </c>
      <c r="D460" s="33">
        <v>339.94211999999999</v>
      </c>
      <c r="E460" s="33">
        <v>254.70362</v>
      </c>
      <c r="F460" s="31">
        <f>(D460-E460)/E460*100</f>
        <v>33.465759143902233</v>
      </c>
      <c r="G460" s="124">
        <v>114</v>
      </c>
      <c r="H460" s="124">
        <v>8073.95</v>
      </c>
      <c r="I460" s="124">
        <v>38</v>
      </c>
      <c r="J460" s="124">
        <v>6.3</v>
      </c>
      <c r="K460" s="124">
        <v>98.151600000000002</v>
      </c>
      <c r="L460" s="124">
        <v>153.74</v>
      </c>
      <c r="M460" s="31">
        <f t="shared" si="98"/>
        <v>-36.157408611942245</v>
      </c>
      <c r="N460" s="109">
        <f>D460/D525*100</f>
        <v>14.065382662162826</v>
      </c>
    </row>
    <row r="461" spans="1:14">
      <c r="A461" s="213"/>
      <c r="B461" s="205" t="s">
        <v>26</v>
      </c>
      <c r="C461" s="31">
        <v>26.116164999999999</v>
      </c>
      <c r="D461" s="31">
        <v>36.802937999999997</v>
      </c>
      <c r="E461" s="31">
        <v>19.633406000000001</v>
      </c>
      <c r="F461" s="31">
        <f>(D461-E461)/E461*100</f>
        <v>87.450603323743195</v>
      </c>
      <c r="G461" s="122">
        <v>819</v>
      </c>
      <c r="H461" s="122">
        <v>82543.600000000006</v>
      </c>
      <c r="I461" s="122">
        <v>1</v>
      </c>
      <c r="J461" s="122">
        <v>17.114321</v>
      </c>
      <c r="K461" s="122">
        <v>27.115241000000001</v>
      </c>
      <c r="L461" s="122">
        <v>21.087040999999999</v>
      </c>
      <c r="M461" s="31">
        <f t="shared" si="98"/>
        <v>28.587225680454655</v>
      </c>
      <c r="N461" s="109">
        <f>D461/D526*100</f>
        <v>11.220599600669399</v>
      </c>
    </row>
    <row r="462" spans="1:14">
      <c r="A462" s="213"/>
      <c r="B462" s="205" t="s">
        <v>27</v>
      </c>
      <c r="C462" s="34">
        <v>0.99244500000000002</v>
      </c>
      <c r="D462" s="34">
        <v>0.99244500000000002</v>
      </c>
      <c r="E462" s="34">
        <v>0</v>
      </c>
      <c r="F462" s="31" t="e">
        <f>(D462-E462)/E462*100</f>
        <v>#DIV/0!</v>
      </c>
      <c r="G462" s="122">
        <v>1</v>
      </c>
      <c r="H462" s="122">
        <v>425.99593900000002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98"/>
        <v>#DIV/0!</v>
      </c>
      <c r="N462" s="109">
        <f>D462/D527*100</f>
        <v>43.093386481170285</v>
      </c>
    </row>
    <row r="463" spans="1:14">
      <c r="A463" s="213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>
        <v>0</v>
      </c>
      <c r="H463" s="123">
        <v>0</v>
      </c>
      <c r="I463" s="123">
        <v>0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13"/>
      <c r="B464" s="14" t="s">
        <v>29</v>
      </c>
      <c r="C464" s="34">
        <v>0.99244500000000002</v>
      </c>
      <c r="D464" s="34">
        <v>0.99244500000000002</v>
      </c>
      <c r="E464" s="34">
        <v>0</v>
      </c>
      <c r="F464" s="31"/>
      <c r="G464" s="123">
        <v>1</v>
      </c>
      <c r="H464" s="123">
        <v>425.99593900000002</v>
      </c>
      <c r="I464" s="123">
        <v>0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13"/>
      <c r="B465" s="14" t="s">
        <v>30</v>
      </c>
      <c r="C465" s="34">
        <v>0</v>
      </c>
      <c r="D465" s="34">
        <v>0</v>
      </c>
      <c r="E465" s="34">
        <v>0</v>
      </c>
      <c r="F465" s="31"/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11"/>
      <c r="B466" s="15" t="s">
        <v>124</v>
      </c>
      <c r="C466" s="16">
        <f t="shared" ref="C466:L466" si="99">C454+C456+C457+C458+C459+C460+C461+C462</f>
        <v>131.56060400000001</v>
      </c>
      <c r="D466" s="16">
        <f t="shared" si="99"/>
        <v>585.44859600000007</v>
      </c>
      <c r="E466" s="16">
        <f t="shared" si="99"/>
        <v>415.380245</v>
      </c>
      <c r="F466" s="16">
        <f>(D466-E466)/E466*100</f>
        <v>40.942811567748016</v>
      </c>
      <c r="G466" s="16">
        <f t="shared" si="99"/>
        <v>1997</v>
      </c>
      <c r="H466" s="16">
        <f t="shared" si="99"/>
        <v>223071.24447800001</v>
      </c>
      <c r="I466" s="16">
        <f t="shared" si="99"/>
        <v>49</v>
      </c>
      <c r="J466" s="16">
        <f t="shared" si="99"/>
        <v>71.608872000000005</v>
      </c>
      <c r="K466" s="16">
        <f t="shared" si="99"/>
        <v>203.11462500000002</v>
      </c>
      <c r="L466" s="16">
        <f t="shared" si="99"/>
        <v>241.92147800000001</v>
      </c>
      <c r="M466" s="16">
        <f>(K466-L466)/L466*100</f>
        <v>-16.041094540601307</v>
      </c>
      <c r="N466" s="110">
        <f>D466/D531*100</f>
        <v>9.5378759713627854</v>
      </c>
    </row>
    <row r="467" spans="1:14" ht="14.25" thickTop="1">
      <c r="A467" s="213" t="s">
        <v>35</v>
      </c>
      <c r="B467" s="205" t="s">
        <v>19</v>
      </c>
      <c r="C467" s="32">
        <v>33.400300999999999</v>
      </c>
      <c r="D467" s="32">
        <v>94.547887000000003</v>
      </c>
      <c r="E467" s="32">
        <v>101.069447</v>
      </c>
      <c r="F467" s="34">
        <f>(D467-E467)/E467*100</f>
        <v>-6.4525533616504243</v>
      </c>
      <c r="G467" s="31">
        <v>845</v>
      </c>
      <c r="H467" s="31">
        <v>92125.799310000002</v>
      </c>
      <c r="I467" s="33">
        <v>77</v>
      </c>
      <c r="J467" s="31">
        <v>6.6576360000000001</v>
      </c>
      <c r="K467" s="31">
        <v>53.285237000000002</v>
      </c>
      <c r="L467" s="31">
        <v>56.960455000000003</v>
      </c>
      <c r="M467" s="31">
        <f>(K467-L467)/L467*100</f>
        <v>-6.4522272513448167</v>
      </c>
      <c r="N467" s="109">
        <f>D467/D519*100</f>
        <v>3.7182467027883535</v>
      </c>
    </row>
    <row r="468" spans="1:14">
      <c r="A468" s="213"/>
      <c r="B468" s="205" t="s">
        <v>20</v>
      </c>
      <c r="C468" s="31">
        <v>15.119612</v>
      </c>
      <c r="D468" s="31">
        <v>39.017938000000001</v>
      </c>
      <c r="E468" s="31">
        <v>45.307541999999998</v>
      </c>
      <c r="F468" s="31">
        <f>(D468-E468)/E468*100</f>
        <v>-13.882024321690189</v>
      </c>
      <c r="G468" s="31">
        <v>451</v>
      </c>
      <c r="H468" s="31">
        <v>9020</v>
      </c>
      <c r="I468" s="33">
        <v>46</v>
      </c>
      <c r="J468" s="31">
        <v>4.9262899999999998</v>
      </c>
      <c r="K468" s="31">
        <v>21.979433</v>
      </c>
      <c r="L468" s="31">
        <v>27.189059</v>
      </c>
      <c r="M468" s="34">
        <f>(K468-L468)/L468*100</f>
        <v>-19.160744033105377</v>
      </c>
      <c r="N468" s="109">
        <f>D468/D520*100</f>
        <v>4.2783935899776839</v>
      </c>
    </row>
    <row r="469" spans="1:14">
      <c r="A469" s="213"/>
      <c r="B469" s="205" t="s">
        <v>21</v>
      </c>
      <c r="C469" s="31">
        <v>0</v>
      </c>
      <c r="D469" s="31">
        <v>0</v>
      </c>
      <c r="E469" s="31">
        <v>1.6604000000000001E-2</v>
      </c>
      <c r="F469" s="31"/>
      <c r="G469" s="31">
        <v>0</v>
      </c>
      <c r="H469" s="31">
        <v>0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13"/>
      <c r="B470" s="205" t="s">
        <v>22</v>
      </c>
      <c r="C470" s="31">
        <v>0.36511399999999999</v>
      </c>
      <c r="D470" s="31">
        <v>0.67332700000000001</v>
      </c>
      <c r="E470" s="31">
        <v>0.72549699999999995</v>
      </c>
      <c r="F470" s="31">
        <f>(D470-E470)/E470*100</f>
        <v>-7.190932560713545</v>
      </c>
      <c r="G470" s="31">
        <v>106</v>
      </c>
      <c r="H470" s="31">
        <v>5686.2</v>
      </c>
      <c r="I470" s="33">
        <v>0</v>
      </c>
      <c r="J470" s="31">
        <v>0</v>
      </c>
      <c r="K470" s="31">
        <v>0</v>
      </c>
      <c r="L470" s="31">
        <v>0</v>
      </c>
      <c r="M470" s="34" t="e">
        <f t="shared" ref="M470:M475" si="100">(K470-L470)/L470*100</f>
        <v>#DIV/0!</v>
      </c>
      <c r="N470" s="109">
        <f>D470/D522*100</f>
        <v>0.2071765064038035</v>
      </c>
    </row>
    <row r="471" spans="1:14">
      <c r="A471" s="213"/>
      <c r="B471" s="205" t="s">
        <v>23</v>
      </c>
      <c r="C471" s="31">
        <v>0</v>
      </c>
      <c r="D471" s="31">
        <v>1.8867999999999999E-2</v>
      </c>
      <c r="E471" s="31">
        <v>0.273586</v>
      </c>
      <c r="F471" s="31"/>
      <c r="G471" s="31">
        <v>2</v>
      </c>
      <c r="H471" s="31">
        <v>6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0.1935284290267206</v>
      </c>
    </row>
    <row r="472" spans="1:14">
      <c r="A472" s="213"/>
      <c r="B472" s="205" t="s">
        <v>24</v>
      </c>
      <c r="C472" s="31">
        <v>0.250944</v>
      </c>
      <c r="D472" s="31">
        <v>0.31481100000000001</v>
      </c>
      <c r="E472" s="31">
        <v>0.51358199999999998</v>
      </c>
      <c r="F472" s="31">
        <f>(D472-E472)/E472*100</f>
        <v>-38.702875100762874</v>
      </c>
      <c r="G472" s="31">
        <v>4</v>
      </c>
      <c r="H472" s="31">
        <v>345.24310000000003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7.5630048603821512E-2</v>
      </c>
    </row>
    <row r="473" spans="1:14">
      <c r="A473" s="213"/>
      <c r="B473" s="205" t="s">
        <v>25</v>
      </c>
      <c r="C473" s="33">
        <v>0</v>
      </c>
      <c r="D473" s="33">
        <v>0</v>
      </c>
      <c r="E473" s="31">
        <v>1.0806659999999999</v>
      </c>
      <c r="F473" s="31"/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13"/>
      <c r="B474" s="205" t="s">
        <v>26</v>
      </c>
      <c r="C474" s="31">
        <v>5.2648010000000003</v>
      </c>
      <c r="D474" s="31">
        <v>13.945804000000001</v>
      </c>
      <c r="E474" s="31">
        <v>13.005841</v>
      </c>
      <c r="F474" s="31">
        <f>(D474-E474)/E474*100</f>
        <v>7.22723736204372</v>
      </c>
      <c r="G474" s="31">
        <v>445</v>
      </c>
      <c r="H474" s="31">
        <v>198424.88</v>
      </c>
      <c r="I474" s="33">
        <v>19549</v>
      </c>
      <c r="J474" s="31">
        <v>0.76141599999999898</v>
      </c>
      <c r="K474" s="31">
        <v>3.9016670000000202</v>
      </c>
      <c r="L474" s="31">
        <v>2.6286339999999999</v>
      </c>
      <c r="M474" s="34">
        <f t="shared" si="100"/>
        <v>48.429450429387288</v>
      </c>
      <c r="N474" s="109">
        <f>D474/D526*100</f>
        <v>4.2518421435107632</v>
      </c>
    </row>
    <row r="475" spans="1:14">
      <c r="A475" s="213"/>
      <c r="B475" s="205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00"/>
        <v>#DIV/0!</v>
      </c>
      <c r="N475" s="109">
        <f>D475/D527*100</f>
        <v>0</v>
      </c>
    </row>
    <row r="476" spans="1:14">
      <c r="A476" s="213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13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>
        <f>D477/D529*100</f>
        <v>0</v>
      </c>
    </row>
    <row r="478" spans="1:14">
      <c r="A478" s="213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11"/>
      <c r="B479" s="15" t="s">
        <v>124</v>
      </c>
      <c r="C479" s="16">
        <f t="shared" ref="C479:L479" si="101">C467+C469+C470+C471+C472+C473+C474+C475</f>
        <v>39.281159999999993</v>
      </c>
      <c r="D479" s="16">
        <f t="shared" si="101"/>
        <v>109.500697</v>
      </c>
      <c r="E479" s="16">
        <f t="shared" si="101"/>
        <v>116.68522299999999</v>
      </c>
      <c r="F479" s="16">
        <f>(D479-E479)/E479*100</f>
        <v>-6.1571858160651516</v>
      </c>
      <c r="G479" s="16">
        <f t="shared" si="101"/>
        <v>1402</v>
      </c>
      <c r="H479" s="16">
        <f t="shared" si="101"/>
        <v>296588.12241000001</v>
      </c>
      <c r="I479" s="16">
        <f t="shared" si="101"/>
        <v>19626</v>
      </c>
      <c r="J479" s="16">
        <f t="shared" si="101"/>
        <v>7.4190519999999989</v>
      </c>
      <c r="K479" s="16">
        <f t="shared" si="101"/>
        <v>57.18690400000002</v>
      </c>
      <c r="L479" s="16">
        <f t="shared" si="101"/>
        <v>59.589089000000001</v>
      </c>
      <c r="M479" s="16">
        <f>(K479-L479)/L479*100</f>
        <v>-4.0312497477516089</v>
      </c>
      <c r="N479" s="110">
        <f>D479/D531*100</f>
        <v>1.7839381183925103</v>
      </c>
    </row>
    <row r="480" spans="1:14" ht="14.25" thickTop="1">
      <c r="A480" s="222" t="s">
        <v>39</v>
      </c>
      <c r="B480" s="18" t="s">
        <v>19</v>
      </c>
      <c r="C480" s="34">
        <v>62.925831000000002</v>
      </c>
      <c r="D480" s="34">
        <v>170.49411699999999</v>
      </c>
      <c r="E480" s="34">
        <v>179.93001799999999</v>
      </c>
      <c r="F480" s="117">
        <f>(D480-E480)/E480*100</f>
        <v>-5.2442061112893361</v>
      </c>
      <c r="G480" s="34">
        <v>1510</v>
      </c>
      <c r="H480" s="34">
        <v>183932.25233800002</v>
      </c>
      <c r="I480" s="34">
        <v>212</v>
      </c>
      <c r="J480" s="34">
        <v>39.6</v>
      </c>
      <c r="K480" s="34">
        <v>233.92</v>
      </c>
      <c r="L480" s="31">
        <v>130.44</v>
      </c>
      <c r="M480" s="34">
        <f>(K480-L480)/L480*100</f>
        <v>79.331493406930392</v>
      </c>
      <c r="N480" s="112">
        <f>D480/D519*100</f>
        <v>6.7049535266722735</v>
      </c>
    </row>
    <row r="481" spans="1:14">
      <c r="A481" s="213"/>
      <c r="B481" s="205" t="s">
        <v>20</v>
      </c>
      <c r="C481" s="34">
        <v>24.138742000000001</v>
      </c>
      <c r="D481" s="34">
        <v>61.917541</v>
      </c>
      <c r="E481" s="34">
        <v>59.926617000000007</v>
      </c>
      <c r="F481" s="31">
        <f>(D481-E481)/E481*100</f>
        <v>3.3222699689521811</v>
      </c>
      <c r="G481" s="34">
        <v>797</v>
      </c>
      <c r="H481" s="34">
        <v>15940</v>
      </c>
      <c r="I481" s="34">
        <v>110</v>
      </c>
      <c r="J481" s="34">
        <v>24.83</v>
      </c>
      <c r="K481" s="34">
        <v>109.3</v>
      </c>
      <c r="L481" s="31">
        <v>46.91</v>
      </c>
      <c r="M481" s="34">
        <f>(K481-L481)/L481*100</f>
        <v>132.99936047751012</v>
      </c>
      <c r="N481" s="109">
        <f>D481/D520*100</f>
        <v>6.7893800672290894</v>
      </c>
    </row>
    <row r="482" spans="1:14">
      <c r="A482" s="213"/>
      <c r="B482" s="205" t="s">
        <v>21</v>
      </c>
      <c r="C482" s="34">
        <v>8.5848999999999995E-2</v>
      </c>
      <c r="D482" s="34">
        <v>0.17169700000000002</v>
      </c>
      <c r="E482" s="34">
        <v>0.10377</v>
      </c>
      <c r="F482" s="31">
        <f>(D482-E482)/E482*100</f>
        <v>65.459188590151314</v>
      </c>
      <c r="G482" s="34">
        <v>6</v>
      </c>
      <c r="H482" s="34">
        <v>100.7</v>
      </c>
      <c r="I482" s="34"/>
      <c r="J482" s="34"/>
      <c r="K482" s="34"/>
      <c r="L482" s="31"/>
      <c r="M482" s="34"/>
      <c r="N482" s="109">
        <f>D482/D521*100</f>
        <v>0.17670562371614101</v>
      </c>
    </row>
    <row r="483" spans="1:14">
      <c r="A483" s="213"/>
      <c r="B483" s="205" t="s">
        <v>22</v>
      </c>
      <c r="C483" s="34">
        <v>9.1520759999999992</v>
      </c>
      <c r="D483" s="34">
        <v>144.31070800000001</v>
      </c>
      <c r="E483" s="34">
        <v>123.04476699999999</v>
      </c>
      <c r="F483" s="31">
        <f>(D483-E483)/E483*100</f>
        <v>17.283092583693556</v>
      </c>
      <c r="G483" s="34">
        <v>1774</v>
      </c>
      <c r="H483" s="34">
        <v>162133.03</v>
      </c>
      <c r="I483" s="34">
        <v>48</v>
      </c>
      <c r="J483" s="34">
        <v>5.54</v>
      </c>
      <c r="K483" s="34">
        <v>20.62</v>
      </c>
      <c r="L483" s="31">
        <v>6.85</v>
      </c>
      <c r="M483" s="34">
        <f>(K483-L483)/L483*100</f>
        <v>201.021897810219</v>
      </c>
      <c r="N483" s="109">
        <f>D483/D522*100</f>
        <v>44.403073573611948</v>
      </c>
    </row>
    <row r="484" spans="1:14">
      <c r="A484" s="213"/>
      <c r="B484" s="205" t="s">
        <v>23</v>
      </c>
      <c r="C484" s="34">
        <v>0</v>
      </c>
      <c r="D484" s="34">
        <v>2.8300000000000001E-3</v>
      </c>
      <c r="E484" s="34">
        <v>1.5094E-2</v>
      </c>
      <c r="F484" s="31">
        <f>(D484-E484)/E484*100</f>
        <v>-81.250828143633242</v>
      </c>
      <c r="G484" s="34">
        <v>1</v>
      </c>
      <c r="H484" s="34">
        <v>0.1</v>
      </c>
      <c r="I484" s="34"/>
      <c r="J484" s="34"/>
      <c r="K484" s="34"/>
      <c r="L484" s="31"/>
      <c r="M484" s="34" t="e">
        <f>(K484-L484)/L484*100</f>
        <v>#DIV/0!</v>
      </c>
      <c r="N484" s="109">
        <f>D484/D523*100</f>
        <v>2.9027212960865981E-2</v>
      </c>
    </row>
    <row r="485" spans="1:14">
      <c r="A485" s="213"/>
      <c r="B485" s="205" t="s">
        <v>24</v>
      </c>
      <c r="C485" s="34">
        <v>9.3988209999999999</v>
      </c>
      <c r="D485" s="34">
        <v>10.616273</v>
      </c>
      <c r="E485" s="34">
        <v>16.159777999999999</v>
      </c>
      <c r="F485" s="31">
        <f>(D485-E485)/E485*100</f>
        <v>-34.30433883435775</v>
      </c>
      <c r="G485" s="34">
        <v>18</v>
      </c>
      <c r="H485" s="34">
        <v>5726.8</v>
      </c>
      <c r="I485" s="34">
        <v>1</v>
      </c>
      <c r="J485" s="34"/>
      <c r="K485" s="34">
        <v>3.6</v>
      </c>
      <c r="L485" s="31">
        <v>7.58</v>
      </c>
      <c r="M485" s="34">
        <f>(K485-L485)/L485*100</f>
        <v>-52.506596306068602</v>
      </c>
      <c r="N485" s="109">
        <f>D485/D524*100</f>
        <v>2.5504485007875775</v>
      </c>
    </row>
    <row r="486" spans="1:14">
      <c r="A486" s="213"/>
      <c r="B486" s="205" t="s">
        <v>25</v>
      </c>
      <c r="C486" s="34">
        <v>0</v>
      </c>
      <c r="D486" s="34">
        <v>0</v>
      </c>
      <c r="E486" s="34">
        <v>0</v>
      </c>
      <c r="F486" s="31"/>
      <c r="G486" s="34">
        <v>0</v>
      </c>
      <c r="H486" s="34">
        <v>0</v>
      </c>
      <c r="I486" s="34">
        <v>1</v>
      </c>
      <c r="J486" s="34"/>
      <c r="K486" s="34">
        <v>4.3</v>
      </c>
      <c r="L486" s="31"/>
      <c r="M486" s="34"/>
      <c r="N486" s="109">
        <f>D486/D525*100</f>
        <v>0</v>
      </c>
    </row>
    <row r="487" spans="1:14">
      <c r="A487" s="213"/>
      <c r="B487" s="205" t="s">
        <v>26</v>
      </c>
      <c r="C487" s="34">
        <v>9.3056629999999991</v>
      </c>
      <c r="D487" s="34">
        <v>24.584525000000003</v>
      </c>
      <c r="E487" s="34">
        <v>26.617725</v>
      </c>
      <c r="F487" s="31">
        <f>(D487-E487)/E487*100</f>
        <v>-7.6385190695297869</v>
      </c>
      <c r="G487" s="34">
        <v>1099</v>
      </c>
      <c r="H487" s="34">
        <v>164610.6</v>
      </c>
      <c r="I487" s="34">
        <v>29</v>
      </c>
      <c r="J487" s="34">
        <v>1.4</v>
      </c>
      <c r="K487" s="34">
        <v>5.94</v>
      </c>
      <c r="L487" s="31">
        <v>8.7100000000000009</v>
      </c>
      <c r="M487" s="34">
        <f>(K487-L487)/L487*100</f>
        <v>-31.802525832376581</v>
      </c>
      <c r="N487" s="109">
        <f>D487/D526*100</f>
        <v>7.4954100511662114</v>
      </c>
    </row>
    <row r="488" spans="1:14">
      <c r="A488" s="213"/>
      <c r="B488" s="205" t="s">
        <v>27</v>
      </c>
      <c r="C488" s="34">
        <v>8.8300000000000003E-2</v>
      </c>
      <c r="D488" s="34">
        <v>0.17094200000000001</v>
      </c>
      <c r="E488" s="34">
        <v>0</v>
      </c>
      <c r="F488" s="31" t="e">
        <f>(D488-E488)/E488*100</f>
        <v>#DIV/0!</v>
      </c>
      <c r="G488" s="34">
        <v>3</v>
      </c>
      <c r="H488" s="34">
        <v>306</v>
      </c>
      <c r="I488" s="31"/>
      <c r="J488" s="31"/>
      <c r="K488" s="31"/>
      <c r="L488" s="31"/>
      <c r="M488" s="31"/>
      <c r="N488" s="109">
        <f>D488/D527*100</f>
        <v>7.422547014559207</v>
      </c>
    </row>
    <row r="489" spans="1:14">
      <c r="A489" s="213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13"/>
      <c r="B490" s="14" t="s">
        <v>29</v>
      </c>
      <c r="C490" s="34">
        <v>0</v>
      </c>
      <c r="D490" s="34">
        <v>0</v>
      </c>
      <c r="E490" s="34">
        <v>0</v>
      </c>
      <c r="F490" s="31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9">
        <f>D490/D529*100</f>
        <v>0</v>
      </c>
    </row>
    <row r="491" spans="1:14">
      <c r="A491" s="213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11"/>
      <c r="B492" s="15" t="s">
        <v>124</v>
      </c>
      <c r="C492" s="16">
        <f t="shared" ref="C492:L492" si="102">C480+C482+C483+C484+C485+C486+C487+C488</f>
        <v>90.956540000000004</v>
      </c>
      <c r="D492" s="16">
        <f t="shared" si="102"/>
        <v>350.35109199999999</v>
      </c>
      <c r="E492" s="16">
        <f t="shared" si="102"/>
        <v>345.871152</v>
      </c>
      <c r="F492" s="16">
        <f>(D492-E492)/E492*100</f>
        <v>1.2952626936634482</v>
      </c>
      <c r="G492" s="16">
        <f t="shared" si="102"/>
        <v>4411</v>
      </c>
      <c r="H492" s="16">
        <f t="shared" si="102"/>
        <v>516809.48233799997</v>
      </c>
      <c r="I492" s="16">
        <f t="shared" si="102"/>
        <v>291</v>
      </c>
      <c r="J492" s="16">
        <f t="shared" si="102"/>
        <v>46.54</v>
      </c>
      <c r="K492" s="16">
        <f t="shared" si="102"/>
        <v>268.38</v>
      </c>
      <c r="L492" s="16">
        <f t="shared" si="102"/>
        <v>153.58000000000001</v>
      </c>
      <c r="M492" s="16">
        <f>(K492-L492)/L492*100</f>
        <v>74.749316317228789</v>
      </c>
      <c r="N492" s="110">
        <f>D492/D531*100</f>
        <v>5.7077688541036533</v>
      </c>
    </row>
    <row r="493" spans="1:14" ht="14.25" thickTop="1">
      <c r="A493" s="210" t="s">
        <v>66</v>
      </c>
      <c r="B493" s="18" t="s">
        <v>19</v>
      </c>
      <c r="C493" s="32">
        <v>55.185850000000002</v>
      </c>
      <c r="D493" s="32">
        <v>137.81928099999999</v>
      </c>
      <c r="E493" s="32">
        <v>102.19656500000001</v>
      </c>
      <c r="F493" s="117">
        <f>(D493-E493)/E493*100</f>
        <v>34.857058062567937</v>
      </c>
      <c r="G493" s="31">
        <v>1232</v>
      </c>
      <c r="H493" s="31">
        <v>153361.235758</v>
      </c>
      <c r="I493" s="31">
        <v>165</v>
      </c>
      <c r="J493" s="31">
        <v>23.02807</v>
      </c>
      <c r="K493" s="31">
        <v>63.213164999999996</v>
      </c>
      <c r="L493" s="31">
        <v>89.422610000000006</v>
      </c>
      <c r="M493" s="32">
        <f>(K493-L493)/L493*100</f>
        <v>-29.309639922162873</v>
      </c>
      <c r="N493" s="114">
        <f>D493/D519*100</f>
        <v>5.4199634007570312</v>
      </c>
    </row>
    <row r="494" spans="1:14">
      <c r="A494" s="210"/>
      <c r="B494" s="205" t="s">
        <v>20</v>
      </c>
      <c r="C494" s="32">
        <v>22.43965</v>
      </c>
      <c r="D494" s="32">
        <v>52.984580999999999</v>
      </c>
      <c r="E494" s="32">
        <v>39.611733999999998</v>
      </c>
      <c r="F494" s="31">
        <f>(D494-E494)/E494*100</f>
        <v>33.75981218090579</v>
      </c>
      <c r="G494" s="31">
        <v>653</v>
      </c>
      <c r="H494" s="31">
        <v>13060</v>
      </c>
      <c r="I494" s="31">
        <v>81</v>
      </c>
      <c r="J494" s="31">
        <v>10.1058</v>
      </c>
      <c r="K494" s="31">
        <v>32.981245000000001</v>
      </c>
      <c r="L494" s="31">
        <v>12.0739</v>
      </c>
      <c r="M494" s="34">
        <f>(K494-L494)/L494*100</f>
        <v>173.16148883128068</v>
      </c>
      <c r="N494" s="114">
        <f>D494/D520*100</f>
        <v>5.8098634458349228</v>
      </c>
    </row>
    <row r="495" spans="1:14">
      <c r="A495" s="210"/>
      <c r="B495" s="205" t="s">
        <v>21</v>
      </c>
      <c r="C495" s="32">
        <v>0.124529</v>
      </c>
      <c r="D495" s="32">
        <v>1.5989679999999999</v>
      </c>
      <c r="E495" s="32">
        <v>2.1496089999999999</v>
      </c>
      <c r="F495" s="31">
        <f>(D495-E495)/E495*100</f>
        <v>-25.615867815960947</v>
      </c>
      <c r="G495" s="31">
        <v>6</v>
      </c>
      <c r="H495" s="31">
        <v>2239.0043390000001</v>
      </c>
      <c r="I495" s="31">
        <v>0</v>
      </c>
      <c r="J495" s="31">
        <v>0</v>
      </c>
      <c r="K495" s="31">
        <v>0</v>
      </c>
      <c r="L495" s="31">
        <v>0</v>
      </c>
      <c r="M495" s="31"/>
      <c r="N495" s="114">
        <f>D495/D521*100</f>
        <v>1.645611966092305</v>
      </c>
    </row>
    <row r="496" spans="1:14">
      <c r="A496" s="210"/>
      <c r="B496" s="205" t="s">
        <v>22</v>
      </c>
      <c r="C496" s="32">
        <v>10.273391</v>
      </c>
      <c r="D496" s="32">
        <v>17.957826000000001</v>
      </c>
      <c r="E496" s="32">
        <v>11.963774000000001</v>
      </c>
      <c r="F496" s="31">
        <f>(D496-E496)/E496*100</f>
        <v>50.10168196089294</v>
      </c>
      <c r="G496" s="31">
        <v>173</v>
      </c>
      <c r="H496" s="31">
        <v>117032.3</v>
      </c>
      <c r="I496" s="31">
        <v>22</v>
      </c>
      <c r="J496" s="31">
        <v>0.32579999999999698</v>
      </c>
      <c r="K496" s="31">
        <v>16.440861999999999</v>
      </c>
      <c r="L496" s="31">
        <v>2.8513000000000002</v>
      </c>
      <c r="M496" s="31"/>
      <c r="N496" s="114">
        <f>D496/D522*100</f>
        <v>5.5254573977983785</v>
      </c>
    </row>
    <row r="497" spans="1:14">
      <c r="A497" s="210"/>
      <c r="B497" s="205" t="s">
        <v>23</v>
      </c>
      <c r="C497" s="32">
        <v>5.9736099999999999</v>
      </c>
      <c r="D497" s="32">
        <v>8.2566380000000006</v>
      </c>
      <c r="E497" s="32">
        <v>0</v>
      </c>
      <c r="F497" s="31"/>
      <c r="G497" s="31">
        <v>75</v>
      </c>
      <c r="H497" s="31">
        <v>75000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10"/>
      <c r="B498" s="205" t="s">
        <v>24</v>
      </c>
      <c r="C498" s="32">
        <v>13.006297</v>
      </c>
      <c r="D498" s="32">
        <v>18.668762999999998</v>
      </c>
      <c r="E498" s="32">
        <v>2.113302</v>
      </c>
      <c r="F498" s="31">
        <f>(D498-E498)/E498*100</f>
        <v>783.39305030705498</v>
      </c>
      <c r="G498" s="31">
        <v>53</v>
      </c>
      <c r="H498" s="31">
        <v>21315.278853</v>
      </c>
      <c r="I498" s="31">
        <v>2</v>
      </c>
      <c r="J498" s="31">
        <v>0</v>
      </c>
      <c r="K498" s="31">
        <v>0.92179999999999995</v>
      </c>
      <c r="L498" s="31">
        <v>0</v>
      </c>
      <c r="M498" s="31"/>
      <c r="N498" s="114">
        <f>D498/D524*100</f>
        <v>4.4849749629562643</v>
      </c>
    </row>
    <row r="499" spans="1:14">
      <c r="A499" s="210"/>
      <c r="B499" s="205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10"/>
      <c r="B500" s="205" t="s">
        <v>26</v>
      </c>
      <c r="C500" s="32">
        <v>19.092214999999999</v>
      </c>
      <c r="D500" s="32">
        <v>40.929828000000001</v>
      </c>
      <c r="E500" s="32">
        <v>27.379314999999998</v>
      </c>
      <c r="F500" s="31">
        <f>(D500-E500)/E500*100</f>
        <v>49.491789695980351</v>
      </c>
      <c r="G500" s="31">
        <v>671</v>
      </c>
      <c r="H500" s="31">
        <v>418254.79646600003</v>
      </c>
      <c r="I500" s="31">
        <v>18655</v>
      </c>
      <c r="J500" s="31">
        <v>2.0582199999999999</v>
      </c>
      <c r="K500" s="31">
        <v>4.2743859999999998</v>
      </c>
      <c r="L500" s="31">
        <v>8.8243200000000002</v>
      </c>
      <c r="M500" s="31"/>
      <c r="N500" s="114">
        <f>D500/D526*100</f>
        <v>12.478819264708354</v>
      </c>
    </row>
    <row r="501" spans="1:14">
      <c r="A501" s="210"/>
      <c r="B501" s="205" t="s">
        <v>27</v>
      </c>
      <c r="C501" s="32">
        <v>0</v>
      </c>
      <c r="D501" s="32">
        <v>0</v>
      </c>
      <c r="E501" s="32">
        <v>0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10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10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10"/>
      <c r="B504" s="14" t="s">
        <v>30</v>
      </c>
      <c r="C504" s="32">
        <v>0</v>
      </c>
      <c r="D504" s="32">
        <v>0</v>
      </c>
      <c r="E504" s="32">
        <v>0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11"/>
      <c r="B505" s="15" t="s">
        <v>124</v>
      </c>
      <c r="C505" s="16">
        <f>C493+C495+C496+C497+C498+C499+C500+C501</f>
        <v>103.65589199999999</v>
      </c>
      <c r="D505" s="16">
        <f>D493+D495+D496+D497+D498+D499+D500+D501</f>
        <v>225.23130400000002</v>
      </c>
      <c r="E505" s="16">
        <f>E493+E495+E496+E497+E498+E499+E500+E501</f>
        <v>145.80256500000002</v>
      </c>
      <c r="F505" s="16">
        <f>(D505-E505)/E505*100</f>
        <v>54.476914723688161</v>
      </c>
      <c r="G505" s="16">
        <f t="shared" ref="G505:L505" si="103">G493+G495+G496+G497+G498+G499+G500+G501</f>
        <v>2210</v>
      </c>
      <c r="H505" s="16">
        <f t="shared" si="103"/>
        <v>787202.61541600013</v>
      </c>
      <c r="I505" s="16">
        <f t="shared" si="103"/>
        <v>18844</v>
      </c>
      <c r="J505" s="16">
        <f t="shared" si="103"/>
        <v>25.412089999999996</v>
      </c>
      <c r="K505" s="16">
        <f t="shared" si="103"/>
        <v>84.850212999999997</v>
      </c>
      <c r="L505" s="16">
        <f t="shared" si="103"/>
        <v>101.09823</v>
      </c>
      <c r="M505" s="16">
        <f>(K505-L505)/L505*100</f>
        <v>-16.071514802979245</v>
      </c>
      <c r="N505" s="110">
        <f>D505/D531*100</f>
        <v>3.6693712430054348</v>
      </c>
    </row>
    <row r="506" spans="1:14" ht="14.25" thickTop="1">
      <c r="A506" s="213" t="s">
        <v>42</v>
      </c>
      <c r="B506" s="207" t="s">
        <v>19</v>
      </c>
      <c r="C506" s="94">
        <v>0</v>
      </c>
      <c r="D506" s="94">
        <v>0</v>
      </c>
      <c r="E506" s="94">
        <v>7.0000000000000007E-2</v>
      </c>
      <c r="F506" s="117">
        <f>(D506-E506)/E506*100</f>
        <v>-100</v>
      </c>
      <c r="G506" s="95">
        <v>0</v>
      </c>
      <c r="H506" s="95">
        <v>0</v>
      </c>
      <c r="I506" s="95">
        <v>0</v>
      </c>
      <c r="J506" s="95">
        <v>0</v>
      </c>
      <c r="K506" s="95">
        <v>0</v>
      </c>
      <c r="L506" s="95">
        <v>0</v>
      </c>
      <c r="M506" s="31" t="e">
        <f>(K506-L506)/L506*100</f>
        <v>#DIV/0!</v>
      </c>
      <c r="N506" s="113">
        <f>D506/D519*100</f>
        <v>0</v>
      </c>
    </row>
    <row r="507" spans="1:14">
      <c r="A507" s="213"/>
      <c r="B507" s="205" t="s">
        <v>20</v>
      </c>
      <c r="C507" s="95">
        <v>0</v>
      </c>
      <c r="D507" s="95">
        <v>0</v>
      </c>
      <c r="E507" s="95">
        <v>0</v>
      </c>
      <c r="F507" s="31" t="e">
        <f>(D507-E507)/E507*100</f>
        <v>#DIV/0!</v>
      </c>
      <c r="G507" s="95">
        <v>0</v>
      </c>
      <c r="H507" s="95">
        <v>0</v>
      </c>
      <c r="I507" s="95">
        <v>0</v>
      </c>
      <c r="J507" s="95">
        <v>0</v>
      </c>
      <c r="K507" s="95">
        <v>0</v>
      </c>
      <c r="L507" s="95">
        <v>0</v>
      </c>
      <c r="M507" s="31" t="e">
        <f>(K507-L507)/L507*100</f>
        <v>#DIV/0!</v>
      </c>
      <c r="N507" s="109">
        <f>D507/D520*100</f>
        <v>0</v>
      </c>
    </row>
    <row r="508" spans="1:14">
      <c r="A508" s="213"/>
      <c r="B508" s="205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13"/>
      <c r="B509" s="205" t="s">
        <v>22</v>
      </c>
      <c r="C509" s="95"/>
      <c r="D509" s="95"/>
      <c r="E509" s="95"/>
      <c r="F509" s="31" t="e">
        <f>(D509-E509)/E509*100</f>
        <v>#DIV/0!</v>
      </c>
      <c r="G509" s="95"/>
      <c r="H509" s="95"/>
      <c r="I509" s="95"/>
      <c r="J509" s="95"/>
      <c r="K509" s="95"/>
      <c r="L509" s="95"/>
      <c r="M509" s="31"/>
      <c r="N509" s="109">
        <f>D509/D522*100</f>
        <v>0</v>
      </c>
    </row>
    <row r="510" spans="1:14">
      <c r="A510" s="213"/>
      <c r="B510" s="205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13"/>
      <c r="B511" s="205" t="s">
        <v>24</v>
      </c>
      <c r="C511" s="95">
        <v>0</v>
      </c>
      <c r="D511" s="95">
        <v>249.27</v>
      </c>
      <c r="E511" s="95">
        <v>68.69</v>
      </c>
      <c r="F511" s="31">
        <f>(D511-E511)/E511*100</f>
        <v>262.89125054593103</v>
      </c>
      <c r="G511" s="95">
        <v>14</v>
      </c>
      <c r="H511" s="95">
        <v>4703.25</v>
      </c>
      <c r="I511" s="95">
        <v>0</v>
      </c>
      <c r="J511" s="95">
        <v>0</v>
      </c>
      <c r="K511" s="95">
        <v>0</v>
      </c>
      <c r="L511" s="95">
        <v>0</v>
      </c>
      <c r="M511" s="31" t="e">
        <f>(K511-L511)/L511*100</f>
        <v>#DIV/0!</v>
      </c>
      <c r="N511" s="109">
        <f>D511/D524*100</f>
        <v>59.884509167324481</v>
      </c>
    </row>
    <row r="512" spans="1:14">
      <c r="A512" s="213"/>
      <c r="B512" s="205" t="s">
        <v>25</v>
      </c>
      <c r="C512" s="95"/>
      <c r="D512" s="95"/>
      <c r="E512" s="95"/>
      <c r="F512" s="31"/>
      <c r="G512" s="95"/>
      <c r="H512" s="95"/>
      <c r="I512" s="95"/>
      <c r="J512" s="95"/>
      <c r="K512" s="95"/>
      <c r="L512" s="95"/>
      <c r="M512" s="31" t="e">
        <f>(K512-L512)/L512*100</f>
        <v>#DIV/0!</v>
      </c>
      <c r="N512" s="109">
        <f>D512/D525*100</f>
        <v>0</v>
      </c>
    </row>
    <row r="513" spans="1:14">
      <c r="A513" s="213"/>
      <c r="B513" s="205" t="s">
        <v>26</v>
      </c>
      <c r="C513" s="95"/>
      <c r="D513" s="95"/>
      <c r="E513" s="95"/>
      <c r="F513" s="31" t="e">
        <f>(D513-E513)/E513*100</f>
        <v>#DIV/0!</v>
      </c>
      <c r="G513" s="95"/>
      <c r="H513" s="95"/>
      <c r="I513" s="95"/>
      <c r="J513" s="95"/>
      <c r="K513" s="95"/>
      <c r="L513" s="95"/>
      <c r="M513" s="31" t="e">
        <f>(K513-L513)/L513*100</f>
        <v>#DIV/0!</v>
      </c>
      <c r="N513" s="109">
        <f>D513/D526*100</f>
        <v>0</v>
      </c>
    </row>
    <row r="514" spans="1:14">
      <c r="A514" s="213"/>
      <c r="B514" s="205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13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13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13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11"/>
      <c r="B518" s="15" t="s">
        <v>124</v>
      </c>
      <c r="C518" s="16">
        <f t="shared" ref="C518:L518" si="104">C506+C508+C509+C510+C511+C512+C513+C514</f>
        <v>0</v>
      </c>
      <c r="D518" s="16">
        <f t="shared" si="104"/>
        <v>249.27</v>
      </c>
      <c r="E518" s="16">
        <f t="shared" si="104"/>
        <v>68.759999999999991</v>
      </c>
      <c r="F518" s="16">
        <f>(D518-E518)/E518*100</f>
        <v>262.52181500872609</v>
      </c>
      <c r="G518" s="16">
        <f t="shared" si="104"/>
        <v>14</v>
      </c>
      <c r="H518" s="16">
        <f t="shared" si="104"/>
        <v>4703.25</v>
      </c>
      <c r="I518" s="16">
        <f t="shared" si="104"/>
        <v>0</v>
      </c>
      <c r="J518" s="16">
        <f t="shared" si="104"/>
        <v>0</v>
      </c>
      <c r="K518" s="16">
        <f t="shared" si="104"/>
        <v>0</v>
      </c>
      <c r="L518" s="16">
        <f t="shared" si="104"/>
        <v>0</v>
      </c>
      <c r="M518" s="16" t="e">
        <f t="shared" ref="M518:M531" si="105">(K518-L518)/L518*100</f>
        <v>#DIV/0!</v>
      </c>
      <c r="N518" s="110">
        <f>D518/D531*100</f>
        <v>4.0609993082665135</v>
      </c>
    </row>
    <row r="519" spans="1:14" ht="15" thickTop="1" thickBot="1">
      <c r="A519" s="251" t="s">
        <v>123</v>
      </c>
      <c r="B519" s="205" t="s">
        <v>19</v>
      </c>
      <c r="C519" s="31">
        <f>C415+C428+C441+C454+C467+C480+C493+C506</f>
        <v>1069.239628</v>
      </c>
      <c r="D519" s="31">
        <f>D415+D428+D441+D454+D467+D480+D493+D506</f>
        <v>2542.8083330000004</v>
      </c>
      <c r="E519" s="31">
        <f>E415+E428+E441+E454+E467+E480+E493+E506</f>
        <v>2440.6689289999999</v>
      </c>
      <c r="F519" s="32">
        <f>(D519-E519)/E519*100</f>
        <v>4.1848938537456375</v>
      </c>
      <c r="G519" s="31">
        <f t="shared" ref="G519:L530" si="106">G415+G428+G441+G454+G467+G480+G493+G506</f>
        <v>19631</v>
      </c>
      <c r="H519" s="31">
        <f t="shared" si="106"/>
        <v>2777014.4145740001</v>
      </c>
      <c r="I519" s="31">
        <f t="shared" si="106"/>
        <v>2133</v>
      </c>
      <c r="J519" s="31">
        <f t="shared" si="106"/>
        <v>595.15209800000002</v>
      </c>
      <c r="K519" s="31">
        <f t="shared" si="106"/>
        <v>1709.619655</v>
      </c>
      <c r="L519" s="31">
        <f t="shared" si="106"/>
        <v>1088.9819230000001</v>
      </c>
      <c r="M519" s="32">
        <f t="shared" si="105"/>
        <v>56.992473326850615</v>
      </c>
      <c r="N519" s="109">
        <f>D519/D531*100</f>
        <v>41.426336427838592</v>
      </c>
    </row>
    <row r="520" spans="1:14" ht="14.25" thickBot="1">
      <c r="A520" s="251"/>
      <c r="B520" s="205" t="s">
        <v>20</v>
      </c>
      <c r="C520" s="31">
        <f t="shared" ref="C520:E530" si="107">C416+C429+C442+C455+C468+C481+C494+C507</f>
        <v>385.935833</v>
      </c>
      <c r="D520" s="31">
        <f t="shared" si="107"/>
        <v>911.97635700000001</v>
      </c>
      <c r="E520" s="31">
        <f t="shared" si="107"/>
        <v>815.81665499999997</v>
      </c>
      <c r="F520" s="31">
        <f>(D520-E520)/E520*100</f>
        <v>11.786925580723777</v>
      </c>
      <c r="G520" s="31">
        <f t="shared" si="106"/>
        <v>10660</v>
      </c>
      <c r="H520" s="31">
        <f t="shared" si="106"/>
        <v>213120</v>
      </c>
      <c r="I520" s="31">
        <f t="shared" si="106"/>
        <v>1416</v>
      </c>
      <c r="J520" s="31">
        <f t="shared" si="106"/>
        <v>267.61566499999998</v>
      </c>
      <c r="K520" s="31">
        <f t="shared" si="106"/>
        <v>813.01874899999984</v>
      </c>
      <c r="L520" s="31">
        <f t="shared" si="106"/>
        <v>418.82362499999999</v>
      </c>
      <c r="M520" s="31">
        <f t="shared" si="105"/>
        <v>94.119600822422527</v>
      </c>
      <c r="N520" s="109">
        <f>D520/D531*100</f>
        <v>14.857525393879786</v>
      </c>
    </row>
    <row r="521" spans="1:14" ht="14.25" thickBot="1">
      <c r="A521" s="251"/>
      <c r="B521" s="205" t="s">
        <v>21</v>
      </c>
      <c r="C521" s="31">
        <f t="shared" si="107"/>
        <v>44.493684000000009</v>
      </c>
      <c r="D521" s="31">
        <f t="shared" si="107"/>
        <v>97.165554999999998</v>
      </c>
      <c r="E521" s="31">
        <f t="shared" si="107"/>
        <v>85.626456999999988</v>
      </c>
      <c r="F521" s="31">
        <f>(D521-E521)/E521*100</f>
        <v>13.476089522190568</v>
      </c>
      <c r="G521" s="31">
        <f t="shared" si="106"/>
        <v>358</v>
      </c>
      <c r="H521" s="31">
        <f t="shared" si="106"/>
        <v>99526.078147000007</v>
      </c>
      <c r="I521" s="31">
        <f t="shared" si="106"/>
        <v>14</v>
      </c>
      <c r="J521" s="31">
        <f t="shared" si="106"/>
        <v>8.3554999999999993</v>
      </c>
      <c r="K521" s="31">
        <f t="shared" si="106"/>
        <v>14.172293</v>
      </c>
      <c r="L521" s="31">
        <f t="shared" si="106"/>
        <v>46.009014999999998</v>
      </c>
      <c r="M521" s="31">
        <f t="shared" si="105"/>
        <v>-69.196704167650623</v>
      </c>
      <c r="N521" s="109">
        <f>D521/D531*100</f>
        <v>1.5829793061432655</v>
      </c>
    </row>
    <row r="522" spans="1:14" ht="14.25" thickBot="1">
      <c r="A522" s="251"/>
      <c r="B522" s="205" t="s">
        <v>22</v>
      </c>
      <c r="C522" s="31">
        <f t="shared" si="107"/>
        <v>78.469487000000001</v>
      </c>
      <c r="D522" s="31">
        <f t="shared" si="107"/>
        <v>325.00161900000001</v>
      </c>
      <c r="E522" s="31">
        <f t="shared" si="107"/>
        <v>299.454499</v>
      </c>
      <c r="F522" s="31">
        <f>(D522-E522)/E522*100</f>
        <v>8.5312192955230923</v>
      </c>
      <c r="G522" s="31">
        <f t="shared" si="106"/>
        <v>29365</v>
      </c>
      <c r="H522" s="31">
        <f t="shared" si="106"/>
        <v>466345.13</v>
      </c>
      <c r="I522" s="31">
        <f t="shared" si="106"/>
        <v>214</v>
      </c>
      <c r="J522" s="31">
        <f t="shared" si="106"/>
        <v>10.235799999999998</v>
      </c>
      <c r="K522" s="31">
        <f t="shared" si="106"/>
        <v>91.982001999999994</v>
      </c>
      <c r="L522" s="31">
        <f t="shared" si="106"/>
        <v>51.95102</v>
      </c>
      <c r="M522" s="31">
        <f t="shared" si="105"/>
        <v>77.055237798988344</v>
      </c>
      <c r="N522" s="109">
        <f>D522/D531*100</f>
        <v>5.2947861754101853</v>
      </c>
    </row>
    <row r="523" spans="1:14" ht="14.25" thickBot="1">
      <c r="A523" s="251"/>
      <c r="B523" s="205" t="s">
        <v>23</v>
      </c>
      <c r="C523" s="31">
        <f t="shared" si="107"/>
        <v>7.1471039999999997</v>
      </c>
      <c r="D523" s="31">
        <f t="shared" si="107"/>
        <v>9.7494720000000008</v>
      </c>
      <c r="E523" s="31">
        <f t="shared" si="107"/>
        <v>2.9992209999999999</v>
      </c>
      <c r="F523" s="31">
        <f>(D523-E523)/E523*100</f>
        <v>225.06680901474084</v>
      </c>
      <c r="G523" s="31">
        <f t="shared" si="106"/>
        <v>105</v>
      </c>
      <c r="H523" s="31">
        <f t="shared" si="106"/>
        <v>75062.539999999994</v>
      </c>
      <c r="I523" s="31">
        <f t="shared" si="106"/>
        <v>2</v>
      </c>
      <c r="J523" s="31">
        <f t="shared" si="106"/>
        <v>0</v>
      </c>
      <c r="K523" s="31">
        <f t="shared" si="106"/>
        <v>6.0647000000000002</v>
      </c>
      <c r="L523" s="31">
        <f t="shared" si="106"/>
        <v>2.1044</v>
      </c>
      <c r="M523" s="31">
        <f t="shared" si="105"/>
        <v>188.19140847747576</v>
      </c>
      <c r="N523" s="109">
        <f>D523/D531*100</f>
        <v>0.15883419203259014</v>
      </c>
    </row>
    <row r="524" spans="1:14" ht="14.25" thickBot="1">
      <c r="A524" s="251"/>
      <c r="B524" s="205" t="s">
        <v>24</v>
      </c>
      <c r="C524" s="31">
        <f t="shared" si="107"/>
        <v>117.542016</v>
      </c>
      <c r="D524" s="31">
        <f t="shared" si="107"/>
        <v>416.25121999999999</v>
      </c>
      <c r="E524" s="31">
        <f t="shared" si="107"/>
        <v>223.63758200000001</v>
      </c>
      <c r="F524" s="31">
        <f>(D524-E524)/E524*100</f>
        <v>86.127580291938571</v>
      </c>
      <c r="G524" s="31">
        <f t="shared" si="106"/>
        <v>463</v>
      </c>
      <c r="H524" s="31">
        <f t="shared" si="106"/>
        <v>157036.97186300001</v>
      </c>
      <c r="I524" s="31">
        <f t="shared" si="106"/>
        <v>33</v>
      </c>
      <c r="J524" s="31">
        <f t="shared" si="106"/>
        <v>10.060400000000001</v>
      </c>
      <c r="K524" s="31">
        <f t="shared" si="106"/>
        <v>27.953720000000001</v>
      </c>
      <c r="L524" s="31">
        <f t="shared" si="106"/>
        <v>49.235379999999992</v>
      </c>
      <c r="M524" s="31">
        <f t="shared" si="105"/>
        <v>-43.224323646938437</v>
      </c>
      <c r="N524" s="109">
        <f>D524/D531*100</f>
        <v>6.7813853110486306</v>
      </c>
    </row>
    <row r="525" spans="1:14" ht="14.25" thickBot="1">
      <c r="A525" s="251"/>
      <c r="B525" s="205" t="s">
        <v>25</v>
      </c>
      <c r="C525" s="31">
        <f t="shared" si="107"/>
        <v>294.03990099999999</v>
      </c>
      <c r="D525" s="31">
        <f t="shared" si="107"/>
        <v>2416.870754</v>
      </c>
      <c r="E525" s="31">
        <f t="shared" si="107"/>
        <v>1404.611641</v>
      </c>
      <c r="F525" s="31">
        <f>(D525-E525)/E525*100</f>
        <v>72.066832101671309</v>
      </c>
      <c r="G525" s="31">
        <f t="shared" si="106"/>
        <v>207</v>
      </c>
      <c r="H525" s="31">
        <f t="shared" si="106"/>
        <v>40827.01</v>
      </c>
      <c r="I525" s="31">
        <f t="shared" si="106"/>
        <v>1026</v>
      </c>
      <c r="J525" s="31">
        <f t="shared" si="106"/>
        <v>532.38370599999996</v>
      </c>
      <c r="K525" s="31">
        <f t="shared" si="106"/>
        <v>1310.422096</v>
      </c>
      <c r="L525" s="31">
        <f t="shared" si="106"/>
        <v>782.899675</v>
      </c>
      <c r="M525" s="31">
        <f t="shared" si="105"/>
        <v>67.380590112008917</v>
      </c>
      <c r="N525" s="109">
        <f>D525/D531*100</f>
        <v>39.374615718552434</v>
      </c>
    </row>
    <row r="526" spans="1:14" ht="14.25" thickBot="1">
      <c r="A526" s="251"/>
      <c r="B526" s="205" t="s">
        <v>26</v>
      </c>
      <c r="C526" s="31">
        <f t="shared" si="107"/>
        <v>152.755663</v>
      </c>
      <c r="D526" s="31">
        <f t="shared" si="107"/>
        <v>327.99439699999999</v>
      </c>
      <c r="E526" s="31">
        <f t="shared" si="107"/>
        <v>474.60128799999995</v>
      </c>
      <c r="F526" s="31">
        <f>(D526-E526)/E526*100</f>
        <v>-30.890537954039427</v>
      </c>
      <c r="G526" s="31">
        <f t="shared" si="106"/>
        <v>18779</v>
      </c>
      <c r="H526" s="31">
        <f t="shared" si="106"/>
        <v>3852205.5914660054</v>
      </c>
      <c r="I526" s="31">
        <f t="shared" si="106"/>
        <v>38487</v>
      </c>
      <c r="J526" s="31">
        <f t="shared" si="106"/>
        <v>34.473973000000001</v>
      </c>
      <c r="K526" s="31">
        <f t="shared" si="106"/>
        <v>136.326525</v>
      </c>
      <c r="L526" s="31">
        <f t="shared" si="106"/>
        <v>89.199792000000002</v>
      </c>
      <c r="M526" s="31">
        <f t="shared" si="105"/>
        <v>52.832783511423429</v>
      </c>
      <c r="N526" s="109">
        <f>D526/D531*100</f>
        <v>5.3435432235419107</v>
      </c>
    </row>
    <row r="527" spans="1:14" ht="14.25" thickBot="1">
      <c r="A527" s="251"/>
      <c r="B527" s="205" t="s">
        <v>27</v>
      </c>
      <c r="C527" s="31">
        <f t="shared" si="107"/>
        <v>2.2203680000000001</v>
      </c>
      <c r="D527" s="31">
        <f t="shared" si="107"/>
        <v>2.3030100000000004</v>
      </c>
      <c r="E527" s="31">
        <f t="shared" si="107"/>
        <v>51.2</v>
      </c>
      <c r="F527" s="31">
        <f>(D527-E527)/E527*100</f>
        <v>-95.501933593749996</v>
      </c>
      <c r="G527" s="31">
        <f t="shared" si="106"/>
        <v>5</v>
      </c>
      <c r="H527" s="31">
        <f t="shared" si="106"/>
        <v>1109.195939</v>
      </c>
      <c r="I527" s="31">
        <f t="shared" si="106"/>
        <v>0</v>
      </c>
      <c r="J527" s="31">
        <f t="shared" si="106"/>
        <v>8.8004359999999995</v>
      </c>
      <c r="K527" s="31">
        <f t="shared" si="106"/>
        <v>8.8188359999999992</v>
      </c>
      <c r="L527" s="31">
        <f t="shared" si="106"/>
        <v>0</v>
      </c>
      <c r="M527" s="31" t="e">
        <f t="shared" si="105"/>
        <v>#DIV/0!</v>
      </c>
      <c r="N527" s="109">
        <f>D527/D531*100</f>
        <v>3.751964543238602E-2</v>
      </c>
    </row>
    <row r="528" spans="1:14" ht="14.25" thickBot="1">
      <c r="A528" s="251"/>
      <c r="B528" s="14" t="s">
        <v>28</v>
      </c>
      <c r="C528" s="31">
        <f t="shared" si="107"/>
        <v>0</v>
      </c>
      <c r="D528" s="31">
        <f t="shared" si="107"/>
        <v>0</v>
      </c>
      <c r="E528" s="31">
        <f t="shared" si="107"/>
        <v>0</v>
      </c>
      <c r="F528" s="31" t="e">
        <f>(D528-E528)/E528*100</f>
        <v>#DIV/0!</v>
      </c>
      <c r="G528" s="31">
        <f t="shared" si="106"/>
        <v>0</v>
      </c>
      <c r="H528" s="31">
        <f t="shared" si="106"/>
        <v>0</v>
      </c>
      <c r="I528" s="31">
        <f t="shared" si="106"/>
        <v>0</v>
      </c>
      <c r="J528" s="31">
        <f t="shared" si="106"/>
        <v>0</v>
      </c>
      <c r="K528" s="31">
        <f t="shared" si="106"/>
        <v>0</v>
      </c>
      <c r="L528" s="31">
        <f t="shared" si="106"/>
        <v>0</v>
      </c>
      <c r="M528" s="31" t="e">
        <f t="shared" si="105"/>
        <v>#DIV/0!</v>
      </c>
      <c r="N528" s="109">
        <f>D528/D531*100</f>
        <v>0</v>
      </c>
    </row>
    <row r="529" spans="1:14" ht="14.25" thickBot="1">
      <c r="A529" s="251"/>
      <c r="B529" s="14" t="s">
        <v>29</v>
      </c>
      <c r="C529" s="31">
        <f t="shared" si="107"/>
        <v>2.1320680000000003</v>
      </c>
      <c r="D529" s="31">
        <f t="shared" si="107"/>
        <v>2.1320680000000003</v>
      </c>
      <c r="E529" s="31">
        <f t="shared" si="107"/>
        <v>47.690641999999997</v>
      </c>
      <c r="F529" s="31">
        <f>(D529-E529)/E529*100</f>
        <v>-95.529378698655378</v>
      </c>
      <c r="G529" s="31">
        <f t="shared" si="106"/>
        <v>2</v>
      </c>
      <c r="H529" s="31">
        <f t="shared" si="106"/>
        <v>803.19593899999995</v>
      </c>
      <c r="I529" s="31">
        <f t="shared" si="106"/>
        <v>0</v>
      </c>
      <c r="J529" s="31">
        <f t="shared" si="106"/>
        <v>8.8004359999999995</v>
      </c>
      <c r="K529" s="31">
        <f t="shared" si="106"/>
        <v>8.8188359999999992</v>
      </c>
      <c r="L529" s="31">
        <f t="shared" si="106"/>
        <v>0</v>
      </c>
      <c r="M529" s="31" t="e">
        <f t="shared" si="105"/>
        <v>#DIV/0!</v>
      </c>
      <c r="N529" s="109">
        <f>D529/D531*100</f>
        <v>3.4734732110471254E-2</v>
      </c>
    </row>
    <row r="530" spans="1:14" ht="14.25" thickBot="1">
      <c r="A530" s="251"/>
      <c r="B530" s="14" t="s">
        <v>30</v>
      </c>
      <c r="C530" s="31">
        <f t="shared" si="107"/>
        <v>0</v>
      </c>
      <c r="D530" s="31">
        <f t="shared" si="107"/>
        <v>0</v>
      </c>
      <c r="E530" s="31">
        <f t="shared" si="107"/>
        <v>3.5075470000000002</v>
      </c>
      <c r="F530" s="31">
        <f>(D530-E530)/E530*100</f>
        <v>-100</v>
      </c>
      <c r="G530" s="31">
        <f t="shared" si="106"/>
        <v>0</v>
      </c>
      <c r="H530" s="31">
        <f t="shared" si="106"/>
        <v>0</v>
      </c>
      <c r="I530" s="31">
        <f t="shared" si="106"/>
        <v>0</v>
      </c>
      <c r="J530" s="31">
        <f t="shared" si="106"/>
        <v>0</v>
      </c>
      <c r="K530" s="31">
        <f t="shared" si="106"/>
        <v>0</v>
      </c>
      <c r="L530" s="31">
        <f t="shared" si="106"/>
        <v>0</v>
      </c>
      <c r="M530" s="31" t="e">
        <f t="shared" si="105"/>
        <v>#DIV/0!</v>
      </c>
      <c r="N530" s="109">
        <f>D530/D531*100</f>
        <v>0</v>
      </c>
    </row>
    <row r="531" spans="1:14" ht="14.25" thickBot="1">
      <c r="A531" s="252"/>
      <c r="B531" s="35" t="s">
        <v>124</v>
      </c>
      <c r="C531" s="36">
        <f t="shared" ref="C531:L531" si="108">C519+C521+C522+C523+C524+C525+C526+C527</f>
        <v>1765.9078510000002</v>
      </c>
      <c r="D531" s="36">
        <f t="shared" si="108"/>
        <v>6138.1443600000002</v>
      </c>
      <c r="E531" s="36">
        <f t="shared" si="108"/>
        <v>4982.7996169999997</v>
      </c>
      <c r="F531" s="36">
        <f>(D531-E531)/E531*100</f>
        <v>23.18665874217114</v>
      </c>
      <c r="G531" s="36">
        <f t="shared" si="108"/>
        <v>68913</v>
      </c>
      <c r="H531" s="36">
        <f t="shared" si="108"/>
        <v>7469126.9319890058</v>
      </c>
      <c r="I531" s="36">
        <f t="shared" si="108"/>
        <v>41909</v>
      </c>
      <c r="J531" s="36">
        <f t="shared" si="108"/>
        <v>1199.4619130000001</v>
      </c>
      <c r="K531" s="36">
        <f t="shared" si="108"/>
        <v>3305.3598269999998</v>
      </c>
      <c r="L531" s="36">
        <f t="shared" si="108"/>
        <v>2110.3812050000001</v>
      </c>
      <c r="M531" s="36">
        <f t="shared" si="105"/>
        <v>56.623827921174062</v>
      </c>
      <c r="N531" s="115">
        <f>D531/D531*100</f>
        <v>100</v>
      </c>
    </row>
    <row r="535" spans="1:14">
      <c r="A535" s="216" t="s">
        <v>131</v>
      </c>
      <c r="B535" s="216"/>
      <c r="C535" s="216"/>
      <c r="D535" s="216"/>
      <c r="E535" s="216"/>
      <c r="F535" s="216"/>
      <c r="G535" s="216"/>
      <c r="H535" s="216"/>
      <c r="I535" s="216"/>
      <c r="J535" s="216"/>
      <c r="K535" s="216"/>
      <c r="L535" s="216"/>
      <c r="M535" s="216"/>
      <c r="N535" s="216"/>
    </row>
    <row r="536" spans="1:14">
      <c r="A536" s="216"/>
      <c r="B536" s="216"/>
      <c r="C536" s="216"/>
      <c r="D536" s="216"/>
      <c r="E536" s="216"/>
      <c r="F536" s="216"/>
      <c r="G536" s="216"/>
      <c r="H536" s="216"/>
      <c r="I536" s="216"/>
      <c r="J536" s="216"/>
      <c r="K536" s="216"/>
      <c r="L536" s="216"/>
      <c r="M536" s="216"/>
      <c r="N536" s="216"/>
    </row>
    <row r="537" spans="1:14" ht="14.25" thickBot="1">
      <c r="A537" s="259" t="str">
        <f>A3</f>
        <v>财字3号表                                             （2024年3月）                                           单位：万元</v>
      </c>
      <c r="B537" s="259"/>
      <c r="C537" s="259"/>
      <c r="D537" s="259"/>
      <c r="E537" s="259"/>
      <c r="F537" s="259"/>
      <c r="G537" s="259"/>
      <c r="H537" s="259"/>
      <c r="I537" s="259"/>
      <c r="J537" s="259"/>
      <c r="K537" s="259"/>
      <c r="L537" s="259"/>
      <c r="M537" s="259"/>
      <c r="N537" s="259"/>
    </row>
    <row r="538" spans="1:14" ht="14.25" thickBot="1">
      <c r="A538" s="257" t="s">
        <v>67</v>
      </c>
      <c r="B538" s="37" t="s">
        <v>3</v>
      </c>
      <c r="C538" s="260" t="s">
        <v>4</v>
      </c>
      <c r="D538" s="260"/>
      <c r="E538" s="260"/>
      <c r="F538" s="261"/>
      <c r="G538" s="218" t="s">
        <v>5</v>
      </c>
      <c r="H538" s="261"/>
      <c r="I538" s="218" t="s">
        <v>6</v>
      </c>
      <c r="J538" s="262"/>
      <c r="K538" s="262"/>
      <c r="L538" s="262"/>
      <c r="M538" s="262"/>
      <c r="N538" s="246" t="s">
        <v>7</v>
      </c>
    </row>
    <row r="539" spans="1:14" ht="14.25" thickBot="1">
      <c r="A539" s="257"/>
      <c r="B539" s="24" t="s">
        <v>8</v>
      </c>
      <c r="C539" s="255" t="s">
        <v>9</v>
      </c>
      <c r="D539" s="253" t="s">
        <v>10</v>
      </c>
      <c r="E539" s="253" t="s">
        <v>11</v>
      </c>
      <c r="F539" s="206" t="s">
        <v>12</v>
      </c>
      <c r="G539" s="253" t="s">
        <v>13</v>
      </c>
      <c r="H539" s="253" t="s">
        <v>14</v>
      </c>
      <c r="I539" s="205" t="s">
        <v>13</v>
      </c>
      <c r="J539" s="263" t="s">
        <v>15</v>
      </c>
      <c r="K539" s="264"/>
      <c r="L539" s="265"/>
      <c r="M539" s="206" t="s">
        <v>12</v>
      </c>
      <c r="N539" s="247"/>
    </row>
    <row r="540" spans="1:14" ht="14.25" thickBot="1">
      <c r="A540" s="257"/>
      <c r="B540" s="38" t="s">
        <v>16</v>
      </c>
      <c r="C540" s="256"/>
      <c r="D540" s="266"/>
      <c r="E540" s="266"/>
      <c r="F540" s="207" t="s">
        <v>17</v>
      </c>
      <c r="G540" s="266"/>
      <c r="H540" s="266"/>
      <c r="I540" s="24" t="s">
        <v>18</v>
      </c>
      <c r="J540" s="206" t="s">
        <v>9</v>
      </c>
      <c r="K540" s="25" t="s">
        <v>10</v>
      </c>
      <c r="L540" s="206" t="s">
        <v>11</v>
      </c>
      <c r="M540" s="207" t="s">
        <v>17</v>
      </c>
      <c r="N540" s="177" t="s">
        <v>17</v>
      </c>
    </row>
    <row r="541" spans="1:14" ht="14.25" thickBot="1">
      <c r="A541" s="257"/>
      <c r="B541" s="205" t="s">
        <v>19</v>
      </c>
      <c r="C541" s="31">
        <f t="shared" ref="C541:E552" si="109">C202</f>
        <v>3057.5604060000005</v>
      </c>
      <c r="D541" s="31">
        <f t="shared" si="109"/>
        <v>7228.9924739999988</v>
      </c>
      <c r="E541" s="31">
        <f t="shared" si="109"/>
        <v>7057.0392380000012</v>
      </c>
      <c r="F541" s="31">
        <f>(D541-E541)/E541*100</f>
        <v>2.4366200923764443</v>
      </c>
      <c r="G541" s="31">
        <f t="shared" ref="G541:L552" si="110">G202</f>
        <v>49926</v>
      </c>
      <c r="H541" s="31">
        <f t="shared" si="110"/>
        <v>6930908.7465039967</v>
      </c>
      <c r="I541" s="31">
        <f t="shared" si="110"/>
        <v>5962</v>
      </c>
      <c r="J541" s="31">
        <f t="shared" si="110"/>
        <v>1888.5045699999989</v>
      </c>
      <c r="K541" s="31">
        <f t="shared" si="110"/>
        <v>6394.1517409999997</v>
      </c>
      <c r="L541" s="31">
        <f t="shared" si="110"/>
        <v>5352.8488769999985</v>
      </c>
      <c r="M541" s="31">
        <f t="shared" ref="M541:M592" si="111">(K541-L541)/L541*100</f>
        <v>19.453246073772938</v>
      </c>
      <c r="N541" s="109">
        <f t="shared" ref="N541:N553" si="112">N202</f>
        <v>59.048817776780936</v>
      </c>
    </row>
    <row r="542" spans="1:14" ht="14.25" thickBot="1">
      <c r="A542" s="257"/>
      <c r="B542" s="205" t="s">
        <v>20</v>
      </c>
      <c r="C542" s="31">
        <f t="shared" si="109"/>
        <v>967.32559700000002</v>
      </c>
      <c r="D542" s="31">
        <f t="shared" si="109"/>
        <v>2360.8633730000001</v>
      </c>
      <c r="E542" s="31">
        <f t="shared" si="109"/>
        <v>2153.7219400000004</v>
      </c>
      <c r="F542" s="31">
        <f>(D542-E542)/E542*100</f>
        <v>9.6178354852994499</v>
      </c>
      <c r="G542" s="31">
        <f t="shared" si="110"/>
        <v>25902</v>
      </c>
      <c r="H542" s="31">
        <f t="shared" si="110"/>
        <v>517660</v>
      </c>
      <c r="I542" s="31">
        <f t="shared" si="110"/>
        <v>3608</v>
      </c>
      <c r="J542" s="31">
        <f t="shared" si="110"/>
        <v>822.24627299999975</v>
      </c>
      <c r="K542" s="31">
        <f t="shared" si="110"/>
        <v>2418.4462510000008</v>
      </c>
      <c r="L542" s="31">
        <f t="shared" si="110"/>
        <v>1961.5284270000002</v>
      </c>
      <c r="M542" s="31">
        <f t="shared" si="111"/>
        <v>23.293969014704498</v>
      </c>
      <c r="N542" s="109">
        <f t="shared" si="112"/>
        <v>19.284318196421658</v>
      </c>
    </row>
    <row r="543" spans="1:14" ht="14.25" thickBot="1">
      <c r="A543" s="257"/>
      <c r="B543" s="205" t="s">
        <v>21</v>
      </c>
      <c r="C543" s="31">
        <f t="shared" si="109"/>
        <v>154.35769099999999</v>
      </c>
      <c r="D543" s="31">
        <f t="shared" si="109"/>
        <v>444.95824599999992</v>
      </c>
      <c r="E543" s="31">
        <f t="shared" si="109"/>
        <v>585.20589200000029</v>
      </c>
      <c r="F543" s="31">
        <f>(D543-E543)/E543*100</f>
        <v>-23.965521864568018</v>
      </c>
      <c r="G543" s="31">
        <f t="shared" si="110"/>
        <v>945</v>
      </c>
      <c r="H543" s="31">
        <f t="shared" si="110"/>
        <v>457500.38242000004</v>
      </c>
      <c r="I543" s="31">
        <f t="shared" si="110"/>
        <v>38</v>
      </c>
      <c r="J543" s="31">
        <f t="shared" si="110"/>
        <v>58.433065000000013</v>
      </c>
      <c r="K543" s="31">
        <f t="shared" si="110"/>
        <v>149.71686000000003</v>
      </c>
      <c r="L543" s="31">
        <f t="shared" si="110"/>
        <v>106.974191</v>
      </c>
      <c r="M543" s="31">
        <f t="shared" si="111"/>
        <v>39.9560572512299</v>
      </c>
      <c r="N543" s="109">
        <f t="shared" si="112"/>
        <v>3.6345671240949287</v>
      </c>
    </row>
    <row r="544" spans="1:14" ht="14.25" thickBot="1">
      <c r="A544" s="257"/>
      <c r="B544" s="205" t="s">
        <v>22</v>
      </c>
      <c r="C544" s="31">
        <f t="shared" si="109"/>
        <v>91.800398999999999</v>
      </c>
      <c r="D544" s="31">
        <f t="shared" si="109"/>
        <v>312.24622699999998</v>
      </c>
      <c r="E544" s="31">
        <f t="shared" si="109"/>
        <v>318.96431000000001</v>
      </c>
      <c r="F544" s="31">
        <f>(D544-E544)/E544*100</f>
        <v>-2.106217777155079</v>
      </c>
      <c r="G544" s="31">
        <f t="shared" si="110"/>
        <v>13888</v>
      </c>
      <c r="H544" s="31">
        <f t="shared" si="110"/>
        <v>235991.25662399997</v>
      </c>
      <c r="I544" s="31">
        <f t="shared" si="110"/>
        <v>153</v>
      </c>
      <c r="J544" s="31">
        <f t="shared" si="110"/>
        <v>8.0754999999999999</v>
      </c>
      <c r="K544" s="31">
        <f t="shared" si="110"/>
        <v>22.063180000000003</v>
      </c>
      <c r="L544" s="31">
        <f t="shared" si="110"/>
        <v>34.333500000000001</v>
      </c>
      <c r="M544" s="31">
        <f t="shared" si="111"/>
        <v>-35.738622628045491</v>
      </c>
      <c r="N544" s="109">
        <f t="shared" si="112"/>
        <v>2.5505311598987257</v>
      </c>
    </row>
    <row r="545" spans="1:14" ht="14.25" thickBot="1">
      <c r="A545" s="257"/>
      <c r="B545" s="205" t="s">
        <v>23</v>
      </c>
      <c r="C545" s="31">
        <f t="shared" si="109"/>
        <v>10.805947999999999</v>
      </c>
      <c r="D545" s="31">
        <f t="shared" si="109"/>
        <v>30.732962000000001</v>
      </c>
      <c r="E545" s="31">
        <f t="shared" si="109"/>
        <v>29.648391</v>
      </c>
      <c r="F545" s="31">
        <f>(D545-E545)/E545*100</f>
        <v>3.658110822944828</v>
      </c>
      <c r="G545" s="31">
        <f t="shared" si="110"/>
        <v>455</v>
      </c>
      <c r="H545" s="31">
        <f t="shared" si="110"/>
        <v>143226.72469999999</v>
      </c>
      <c r="I545" s="31">
        <f t="shared" si="110"/>
        <v>1</v>
      </c>
      <c r="J545" s="31">
        <f t="shared" si="110"/>
        <v>0</v>
      </c>
      <c r="K545" s="31">
        <f t="shared" si="110"/>
        <v>7.3669979999999997</v>
      </c>
      <c r="L545" s="31">
        <f t="shared" si="110"/>
        <v>10.717915</v>
      </c>
      <c r="M545" s="31">
        <f t="shared" si="111"/>
        <v>-31.264634959318116</v>
      </c>
      <c r="N545" s="109">
        <f t="shared" si="112"/>
        <v>0.25103706766962297</v>
      </c>
    </row>
    <row r="546" spans="1:14" ht="14.25" thickBot="1">
      <c r="A546" s="257"/>
      <c r="B546" s="205" t="s">
        <v>24</v>
      </c>
      <c r="C546" s="31">
        <f t="shared" si="109"/>
        <v>829.52434699999992</v>
      </c>
      <c r="D546" s="31">
        <f t="shared" si="109"/>
        <v>1405.4747849999999</v>
      </c>
      <c r="E546" s="31">
        <f t="shared" si="109"/>
        <v>1150.6156409999999</v>
      </c>
      <c r="F546" s="31">
        <f>(D546-E546)/E546*100</f>
        <v>22.14980701796318</v>
      </c>
      <c r="G546" s="31">
        <f t="shared" si="110"/>
        <v>2651</v>
      </c>
      <c r="H546" s="31">
        <f t="shared" si="110"/>
        <v>926861.75702699996</v>
      </c>
      <c r="I546" s="31">
        <f t="shared" si="110"/>
        <v>208</v>
      </c>
      <c r="J546" s="31">
        <f t="shared" si="110"/>
        <v>56.231652000000004</v>
      </c>
      <c r="K546" s="31">
        <f t="shared" si="110"/>
        <v>273.13011999999998</v>
      </c>
      <c r="L546" s="31">
        <f t="shared" si="110"/>
        <v>113.77330000000001</v>
      </c>
      <c r="M546" s="31">
        <f t="shared" si="111"/>
        <v>140.06521741041172</v>
      </c>
      <c r="N546" s="109">
        <f t="shared" si="112"/>
        <v>11.480386065944238</v>
      </c>
    </row>
    <row r="547" spans="1:14" ht="14.25" thickBot="1">
      <c r="A547" s="257"/>
      <c r="B547" s="205" t="s">
        <v>25</v>
      </c>
      <c r="C547" s="31">
        <f t="shared" si="109"/>
        <v>818.17631299999994</v>
      </c>
      <c r="D547" s="31">
        <f t="shared" si="109"/>
        <v>1826.4376080000002</v>
      </c>
      <c r="E547" s="31">
        <f t="shared" si="109"/>
        <v>1933.131946</v>
      </c>
      <c r="F547" s="31">
        <f>(D547-E547)/E547*100</f>
        <v>-5.5192475723537493</v>
      </c>
      <c r="G547" s="31">
        <f t="shared" si="110"/>
        <v>288</v>
      </c>
      <c r="H547" s="31">
        <f t="shared" si="110"/>
        <v>31218.775735999996</v>
      </c>
      <c r="I547" s="31">
        <f t="shared" si="110"/>
        <v>582</v>
      </c>
      <c r="J547" s="31">
        <f t="shared" si="110"/>
        <v>931.76616000000001</v>
      </c>
      <c r="K547" s="31">
        <f t="shared" si="110"/>
        <v>1237.6029610000001</v>
      </c>
      <c r="L547" s="31">
        <f t="shared" si="110"/>
        <v>1659.725927</v>
      </c>
      <c r="M547" s="31">
        <f t="shared" si="111"/>
        <v>-25.433293481351992</v>
      </c>
      <c r="N547" s="109">
        <f t="shared" si="112"/>
        <v>14.918950584517052</v>
      </c>
    </row>
    <row r="548" spans="1:14" ht="14.25" thickBot="1">
      <c r="A548" s="257"/>
      <c r="B548" s="205" t="s">
        <v>26</v>
      </c>
      <c r="C548" s="31">
        <f t="shared" si="109"/>
        <v>298.20240100000001</v>
      </c>
      <c r="D548" s="31">
        <f t="shared" si="109"/>
        <v>852.872749</v>
      </c>
      <c r="E548" s="31">
        <f t="shared" si="109"/>
        <v>679.72260200000017</v>
      </c>
      <c r="F548" s="31">
        <f>(D548-E548)/E548*100</f>
        <v>25.473648587015763</v>
      </c>
      <c r="G548" s="31">
        <f t="shared" si="110"/>
        <v>42494</v>
      </c>
      <c r="H548" s="31">
        <f t="shared" si="110"/>
        <v>8796660.1446990352</v>
      </c>
      <c r="I548" s="31">
        <f t="shared" si="110"/>
        <v>39373</v>
      </c>
      <c r="J548" s="31">
        <f t="shared" si="110"/>
        <v>135.69997999999998</v>
      </c>
      <c r="K548" s="31">
        <f t="shared" si="110"/>
        <v>332.70520899999991</v>
      </c>
      <c r="L548" s="31">
        <f t="shared" si="110"/>
        <v>206.27742900000004</v>
      </c>
      <c r="M548" s="31">
        <f t="shared" si="111"/>
        <v>61.290166652212754</v>
      </c>
      <c r="N548" s="109">
        <f t="shared" si="112"/>
        <v>6.9665486198268294</v>
      </c>
    </row>
    <row r="549" spans="1:14" ht="14.25" thickBot="1">
      <c r="A549" s="257"/>
      <c r="B549" s="205" t="s">
        <v>27</v>
      </c>
      <c r="C549" s="31">
        <f t="shared" si="109"/>
        <v>27.724124</v>
      </c>
      <c r="D549" s="31">
        <f t="shared" si="109"/>
        <v>140.68495999999999</v>
      </c>
      <c r="E549" s="31">
        <f t="shared" si="109"/>
        <v>103.2948040481</v>
      </c>
      <c r="F549" s="31">
        <f>(D549-E549)/E549*100</f>
        <v>36.197518642359761</v>
      </c>
      <c r="G549" s="31">
        <f t="shared" si="110"/>
        <v>51</v>
      </c>
      <c r="H549" s="31">
        <f t="shared" si="110"/>
        <v>35201.871446999998</v>
      </c>
      <c r="I549" s="31">
        <f t="shared" si="110"/>
        <v>0</v>
      </c>
      <c r="J549" s="31">
        <f t="shared" si="110"/>
        <v>0</v>
      </c>
      <c r="K549" s="31">
        <f t="shared" si="110"/>
        <v>71</v>
      </c>
      <c r="L549" s="31">
        <f t="shared" si="110"/>
        <v>0</v>
      </c>
      <c r="M549" s="31">
        <v>0</v>
      </c>
      <c r="N549" s="109">
        <f t="shared" si="112"/>
        <v>1.1491616012676615</v>
      </c>
    </row>
    <row r="550" spans="1:14" ht="14.25" thickBot="1">
      <c r="A550" s="257"/>
      <c r="B550" s="14" t="s">
        <v>28</v>
      </c>
      <c r="C550" s="31">
        <f t="shared" si="109"/>
        <v>23.235849999999999</v>
      </c>
      <c r="D550" s="31">
        <f t="shared" si="109"/>
        <v>114.36044699999999</v>
      </c>
      <c r="E550" s="31">
        <f t="shared" si="109"/>
        <v>98.428414000000004</v>
      </c>
      <c r="F550" s="31">
        <f>(D550-E550)/E550*100</f>
        <v>16.186416454907004</v>
      </c>
      <c r="G550" s="31">
        <f t="shared" si="110"/>
        <v>30</v>
      </c>
      <c r="H550" s="31">
        <f t="shared" si="110"/>
        <v>28804.18</v>
      </c>
      <c r="I550" s="31">
        <f t="shared" si="110"/>
        <v>0</v>
      </c>
      <c r="J550" s="31">
        <f t="shared" si="110"/>
        <v>0</v>
      </c>
      <c r="K550" s="31">
        <f t="shared" si="110"/>
        <v>71</v>
      </c>
      <c r="L550" s="31">
        <f t="shared" si="110"/>
        <v>0</v>
      </c>
      <c r="M550" s="31">
        <v>0</v>
      </c>
      <c r="N550" s="109">
        <f t="shared" si="112"/>
        <v>0.93413421304029631</v>
      </c>
    </row>
    <row r="551" spans="1:14" ht="14.25" thickBot="1">
      <c r="A551" s="257"/>
      <c r="B551" s="14" t="s">
        <v>29</v>
      </c>
      <c r="C551" s="31">
        <f t="shared" si="109"/>
        <v>0</v>
      </c>
      <c r="D551" s="31">
        <f t="shared" si="109"/>
        <v>17.862876999999997</v>
      </c>
      <c r="E551" s="31">
        <f t="shared" si="109"/>
        <v>25.466075</v>
      </c>
      <c r="F551" s="31">
        <f>(D551-E551)/E551*100</f>
        <v>-29.856183177030626</v>
      </c>
      <c r="G551" s="31">
        <f t="shared" si="110"/>
        <v>7</v>
      </c>
      <c r="H551" s="31">
        <f t="shared" si="110"/>
        <v>4865.2031299999999</v>
      </c>
      <c r="I551" s="31">
        <f t="shared" si="110"/>
        <v>0</v>
      </c>
      <c r="J551" s="31">
        <f t="shared" si="110"/>
        <v>0</v>
      </c>
      <c r="K551" s="31">
        <f t="shared" si="110"/>
        <v>0</v>
      </c>
      <c r="L551" s="31">
        <f t="shared" si="110"/>
        <v>0</v>
      </c>
      <c r="M551" s="31">
        <v>0</v>
      </c>
      <c r="N551" s="109">
        <f t="shared" si="112"/>
        <v>0.14590992766083372</v>
      </c>
    </row>
    <row r="552" spans="1:14" ht="14.25" thickBot="1">
      <c r="A552" s="257"/>
      <c r="B552" s="14" t="s">
        <v>30</v>
      </c>
      <c r="C552" s="31">
        <f t="shared" si="109"/>
        <v>3.6456740000000001</v>
      </c>
      <c r="D552" s="31">
        <f t="shared" si="109"/>
        <v>7.6090360000000006</v>
      </c>
      <c r="E552" s="31">
        <f t="shared" si="109"/>
        <v>6.3853810000000006</v>
      </c>
      <c r="F552" s="31">
        <f>(D552-E552)/E552*100</f>
        <v>19.163382733152488</v>
      </c>
      <c r="G552" s="31">
        <f t="shared" si="110"/>
        <v>8</v>
      </c>
      <c r="H552" s="31">
        <f t="shared" si="110"/>
        <v>145.29969400000004</v>
      </c>
      <c r="I552" s="31">
        <f t="shared" si="110"/>
        <v>0</v>
      </c>
      <c r="J552" s="31">
        <f t="shared" si="110"/>
        <v>0</v>
      </c>
      <c r="K552" s="31">
        <f t="shared" si="110"/>
        <v>0</v>
      </c>
      <c r="L552" s="31">
        <f t="shared" si="110"/>
        <v>0</v>
      </c>
      <c r="M552" s="31">
        <v>0</v>
      </c>
      <c r="N552" s="109">
        <f t="shared" si="112"/>
        <v>6.2153139851362109E-2</v>
      </c>
    </row>
    <row r="553" spans="1:14" ht="14.25" thickBot="1">
      <c r="A553" s="257"/>
      <c r="B553" s="35" t="s">
        <v>122</v>
      </c>
      <c r="C553" s="36">
        <f t="shared" ref="C553:L553" si="113">C541+C543+C544+C545+C546+C547+C548+C549</f>
        <v>5288.1516290000018</v>
      </c>
      <c r="D553" s="36">
        <f t="shared" si="113"/>
        <v>12242.400011</v>
      </c>
      <c r="E553" s="36">
        <f t="shared" si="113"/>
        <v>11857.622824048101</v>
      </c>
      <c r="F553" s="36">
        <f>(D553-E553)/E553*100</f>
        <v>3.2449774517329297</v>
      </c>
      <c r="G553" s="36">
        <f t="shared" si="113"/>
        <v>110698</v>
      </c>
      <c r="H553" s="36">
        <f t="shared" si="113"/>
        <v>17557569.659157034</v>
      </c>
      <c r="I553" s="36">
        <f t="shared" si="113"/>
        <v>46317</v>
      </c>
      <c r="J553" s="36">
        <f t="shared" si="113"/>
        <v>3078.7109269999987</v>
      </c>
      <c r="K553" s="36">
        <f t="shared" si="113"/>
        <v>8487.7370690000007</v>
      </c>
      <c r="L553" s="36">
        <f t="shared" si="113"/>
        <v>7484.6511389999978</v>
      </c>
      <c r="M553" s="36">
        <f t="shared" si="111"/>
        <v>13.401906266188677</v>
      </c>
      <c r="N553" s="115">
        <f t="shared" si="112"/>
        <v>100</v>
      </c>
    </row>
    <row r="554" spans="1:14" ht="14.25" thickBot="1">
      <c r="A554" s="257" t="s">
        <v>68</v>
      </c>
      <c r="B554" s="205" t="s">
        <v>19</v>
      </c>
      <c r="C554" s="31">
        <f t="shared" ref="C554:L565" si="114">C394</f>
        <v>1578.7420620000005</v>
      </c>
      <c r="D554" s="31">
        <f t="shared" si="114"/>
        <v>3619.8476149999997</v>
      </c>
      <c r="E554" s="31">
        <f t="shared" si="114"/>
        <v>3736.4973819999991</v>
      </c>
      <c r="F554" s="31">
        <f>(D554-E554)/E554*100</f>
        <v>-3.1219014781581738</v>
      </c>
      <c r="G554" s="31">
        <f t="shared" si="114"/>
        <v>25710</v>
      </c>
      <c r="H554" s="31">
        <f t="shared" si="114"/>
        <v>3623760.2079939996</v>
      </c>
      <c r="I554" s="31">
        <f t="shared" si="114"/>
        <v>3150</v>
      </c>
      <c r="J554" s="31">
        <f t="shared" si="114"/>
        <v>944.8781130000001</v>
      </c>
      <c r="K554" s="31">
        <f t="shared" si="114"/>
        <v>2436.9326380000002</v>
      </c>
      <c r="L554" s="31">
        <f t="shared" si="114"/>
        <v>1840.9875909999998</v>
      </c>
      <c r="M554" s="31">
        <f t="shared" si="111"/>
        <v>32.370943178182479</v>
      </c>
      <c r="N554" s="113">
        <f t="shared" ref="N554:N566" si="115">N394</f>
        <v>53.709424718126378</v>
      </c>
    </row>
    <row r="555" spans="1:14" ht="14.25" thickBot="1">
      <c r="A555" s="257"/>
      <c r="B555" s="205" t="s">
        <v>20</v>
      </c>
      <c r="C555" s="31">
        <f t="shared" si="114"/>
        <v>501.52102199999996</v>
      </c>
      <c r="D555" s="31">
        <f t="shared" si="114"/>
        <v>1185.7897129999999</v>
      </c>
      <c r="E555" s="31">
        <f t="shared" si="114"/>
        <v>1134.6620009999997</v>
      </c>
      <c r="F555" s="31">
        <f>(D555-E555)/E555*100</f>
        <v>4.5059860958541265</v>
      </c>
      <c r="G555" s="31">
        <f t="shared" si="114"/>
        <v>13734</v>
      </c>
      <c r="H555" s="31">
        <f t="shared" si="114"/>
        <v>274340</v>
      </c>
      <c r="I555" s="31">
        <f t="shared" si="114"/>
        <v>1700</v>
      </c>
      <c r="J555" s="31">
        <f t="shared" si="114"/>
        <v>332.937048</v>
      </c>
      <c r="K555" s="31">
        <f t="shared" si="114"/>
        <v>877.51958300000035</v>
      </c>
      <c r="L555" s="31">
        <f t="shared" si="114"/>
        <v>731.95648500000004</v>
      </c>
      <c r="M555" s="31">
        <f t="shared" si="111"/>
        <v>19.886851333792105</v>
      </c>
      <c r="N555" s="109">
        <f t="shared" si="115"/>
        <v>17.594133813255063</v>
      </c>
    </row>
    <row r="556" spans="1:14" ht="14.25" thickBot="1">
      <c r="A556" s="257"/>
      <c r="B556" s="205" t="s">
        <v>21</v>
      </c>
      <c r="C556" s="31">
        <f t="shared" si="114"/>
        <v>71.307865000000007</v>
      </c>
      <c r="D556" s="31">
        <f t="shared" si="114"/>
        <v>178.25575300000003</v>
      </c>
      <c r="E556" s="31">
        <f t="shared" si="114"/>
        <v>210.49004800000003</v>
      </c>
      <c r="F556" s="31">
        <f>(D556-E556)/E556*100</f>
        <v>-15.313928286053693</v>
      </c>
      <c r="G556" s="31">
        <f t="shared" si="114"/>
        <v>394</v>
      </c>
      <c r="H556" s="31">
        <f t="shared" si="114"/>
        <v>181606.17183899999</v>
      </c>
      <c r="I556" s="31">
        <f t="shared" si="114"/>
        <v>11</v>
      </c>
      <c r="J556" s="31">
        <f t="shared" si="114"/>
        <v>3.1</v>
      </c>
      <c r="K556" s="31">
        <f t="shared" si="114"/>
        <v>79.817999999999998</v>
      </c>
      <c r="L556" s="31">
        <f t="shared" si="114"/>
        <v>16.037300000000002</v>
      </c>
      <c r="M556" s="31">
        <f t="shared" si="111"/>
        <v>397.70223167241363</v>
      </c>
      <c r="N556" s="109">
        <f t="shared" si="115"/>
        <v>2.6448665702537957</v>
      </c>
    </row>
    <row r="557" spans="1:14" ht="14.25" thickBot="1">
      <c r="A557" s="257"/>
      <c r="B557" s="205" t="s">
        <v>22</v>
      </c>
      <c r="C557" s="31">
        <f t="shared" si="114"/>
        <v>56.639882</v>
      </c>
      <c r="D557" s="31">
        <f t="shared" si="114"/>
        <v>167.24320900000001</v>
      </c>
      <c r="E557" s="31">
        <f t="shared" si="114"/>
        <v>132.60761100000002</v>
      </c>
      <c r="F557" s="31">
        <f>(D557-E557)/E557*100</f>
        <v>26.118861307289503</v>
      </c>
      <c r="G557" s="31">
        <f t="shared" si="114"/>
        <v>9982</v>
      </c>
      <c r="H557" s="31">
        <f t="shared" si="114"/>
        <v>236174.90519999998</v>
      </c>
      <c r="I557" s="31">
        <f t="shared" si="114"/>
        <v>54</v>
      </c>
      <c r="J557" s="31">
        <f t="shared" si="114"/>
        <v>1.5639999999999992</v>
      </c>
      <c r="K557" s="31">
        <f t="shared" si="114"/>
        <v>28.285899999999998</v>
      </c>
      <c r="L557" s="31">
        <f t="shared" si="114"/>
        <v>15.328800000000001</v>
      </c>
      <c r="M557" s="31">
        <f t="shared" si="111"/>
        <v>84.527816919784954</v>
      </c>
      <c r="N557" s="109">
        <f t="shared" si="115"/>
        <v>2.4814681441785988</v>
      </c>
    </row>
    <row r="558" spans="1:14" ht="14.25" thickBot="1">
      <c r="A558" s="257"/>
      <c r="B558" s="205" t="s">
        <v>23</v>
      </c>
      <c r="C558" s="31">
        <f t="shared" si="114"/>
        <v>30.813316999999998</v>
      </c>
      <c r="D558" s="31">
        <f t="shared" si="114"/>
        <v>47.531736999999993</v>
      </c>
      <c r="E558" s="31">
        <f t="shared" si="114"/>
        <v>40.811174000000008</v>
      </c>
      <c r="F558" s="31">
        <f>(D558-E558)/E558*100</f>
        <v>16.467458152514759</v>
      </c>
      <c r="G558" s="31">
        <f t="shared" si="114"/>
        <v>122</v>
      </c>
      <c r="H558" s="31">
        <f t="shared" si="114"/>
        <v>138384.66</v>
      </c>
      <c r="I558" s="31">
        <f t="shared" si="114"/>
        <v>0</v>
      </c>
      <c r="J558" s="31">
        <f t="shared" si="114"/>
        <v>0</v>
      </c>
      <c r="K558" s="31">
        <f t="shared" si="114"/>
        <v>0</v>
      </c>
      <c r="L558" s="31">
        <f t="shared" si="114"/>
        <v>0</v>
      </c>
      <c r="M558" s="31">
        <v>0</v>
      </c>
      <c r="N558" s="109">
        <f t="shared" si="115"/>
        <v>0.70525130382409262</v>
      </c>
    </row>
    <row r="559" spans="1:14" ht="14.25" thickBot="1">
      <c r="A559" s="257"/>
      <c r="B559" s="205" t="s">
        <v>24</v>
      </c>
      <c r="C559" s="31">
        <f t="shared" si="114"/>
        <v>209.172166</v>
      </c>
      <c r="D559" s="31">
        <f t="shared" si="114"/>
        <v>378.52412199999998</v>
      </c>
      <c r="E559" s="31">
        <f t="shared" si="114"/>
        <v>392.59918650000003</v>
      </c>
      <c r="F559" s="31">
        <f>(D559-E559)/E559*100</f>
        <v>-3.5850977240881399</v>
      </c>
      <c r="G559" s="31">
        <f t="shared" si="114"/>
        <v>1447</v>
      </c>
      <c r="H559" s="31">
        <f t="shared" si="114"/>
        <v>606341.63944000006</v>
      </c>
      <c r="I559" s="31">
        <f t="shared" si="114"/>
        <v>189</v>
      </c>
      <c r="J559" s="31">
        <f t="shared" si="114"/>
        <v>45.179304000000009</v>
      </c>
      <c r="K559" s="31">
        <f t="shared" si="114"/>
        <v>230.39439200000001</v>
      </c>
      <c r="L559" s="31">
        <f t="shared" si="114"/>
        <v>213.510728</v>
      </c>
      <c r="M559" s="31">
        <f t="shared" si="111"/>
        <v>7.9076419991411431</v>
      </c>
      <c r="N559" s="109">
        <f t="shared" si="115"/>
        <v>5.6163449395794203</v>
      </c>
    </row>
    <row r="560" spans="1:14" ht="14.25" thickBot="1">
      <c r="A560" s="257"/>
      <c r="B560" s="205" t="s">
        <v>25</v>
      </c>
      <c r="C560" s="31">
        <f t="shared" si="114"/>
        <v>742.43428999999992</v>
      </c>
      <c r="D560" s="31">
        <f t="shared" si="114"/>
        <v>1869.0456629999999</v>
      </c>
      <c r="E560" s="31">
        <f t="shared" si="114"/>
        <v>1352.3101219999999</v>
      </c>
      <c r="F560" s="31">
        <f>(D560-E560)/E560*100</f>
        <v>38.211319474247048</v>
      </c>
      <c r="G560" s="31">
        <f t="shared" si="114"/>
        <v>220</v>
      </c>
      <c r="H560" s="31">
        <f t="shared" si="114"/>
        <v>37851.558848000001</v>
      </c>
      <c r="I560" s="31">
        <f t="shared" si="114"/>
        <v>698</v>
      </c>
      <c r="J560" s="31">
        <f t="shared" si="114"/>
        <v>268.65794499999993</v>
      </c>
      <c r="K560" s="31">
        <f t="shared" si="114"/>
        <v>606.27775200000008</v>
      </c>
      <c r="L560" s="31">
        <f t="shared" si="114"/>
        <v>490.51308499999999</v>
      </c>
      <c r="M560" s="31">
        <f t="shared" si="111"/>
        <v>23.600729631911875</v>
      </c>
      <c r="N560" s="109">
        <f t="shared" si="115"/>
        <v>27.73193184035155</v>
      </c>
    </row>
    <row r="561" spans="1:14" ht="14.25" thickBot="1">
      <c r="A561" s="257"/>
      <c r="B561" s="205" t="s">
        <v>26</v>
      </c>
      <c r="C561" s="31">
        <f t="shared" si="114"/>
        <v>148.73700000000002</v>
      </c>
      <c r="D561" s="31">
        <f t="shared" si="114"/>
        <v>475.293699</v>
      </c>
      <c r="E561" s="31">
        <f t="shared" si="114"/>
        <v>530.64564000000007</v>
      </c>
      <c r="F561" s="31">
        <f>(D561-E561)/E561*100</f>
        <v>-10.431055459157275</v>
      </c>
      <c r="G561" s="31">
        <f t="shared" si="114"/>
        <v>26274</v>
      </c>
      <c r="H561" s="31">
        <f t="shared" si="114"/>
        <v>4546054.2964660153</v>
      </c>
      <c r="I561" s="31">
        <f t="shared" si="114"/>
        <v>38781</v>
      </c>
      <c r="J561" s="31">
        <f t="shared" si="114"/>
        <v>49.673895999999992</v>
      </c>
      <c r="K561" s="31">
        <f t="shared" si="114"/>
        <v>152.541067</v>
      </c>
      <c r="L561" s="31">
        <f t="shared" si="114"/>
        <v>157.51665399999999</v>
      </c>
      <c r="M561" s="31">
        <f t="shared" si="111"/>
        <v>-3.1587688499274438</v>
      </c>
      <c r="N561" s="109">
        <f t="shared" si="115"/>
        <v>7.0521618201986991</v>
      </c>
    </row>
    <row r="562" spans="1:14" ht="14.25" thickBot="1">
      <c r="A562" s="257"/>
      <c r="B562" s="205" t="s">
        <v>27</v>
      </c>
      <c r="C562" s="31">
        <f t="shared" si="114"/>
        <v>3.3800940000000002</v>
      </c>
      <c r="D562" s="31">
        <f t="shared" si="114"/>
        <v>3.9461320000000004</v>
      </c>
      <c r="E562" s="31">
        <f t="shared" si="114"/>
        <v>7.4987070000000005</v>
      </c>
      <c r="F562" s="31">
        <f>(D562-E562)/E562*100</f>
        <v>-47.375834260493171</v>
      </c>
      <c r="G562" s="31">
        <f t="shared" si="114"/>
        <v>3</v>
      </c>
      <c r="H562" s="31">
        <f t="shared" si="114"/>
        <v>732.96022300000004</v>
      </c>
      <c r="I562" s="31">
        <f t="shared" si="114"/>
        <v>0</v>
      </c>
      <c r="J562" s="31">
        <f t="shared" si="114"/>
        <v>0</v>
      </c>
      <c r="K562" s="31">
        <f t="shared" si="114"/>
        <v>0</v>
      </c>
      <c r="L562" s="31">
        <f t="shared" si="114"/>
        <v>0</v>
      </c>
      <c r="M562" s="31">
        <v>0</v>
      </c>
      <c r="N562" s="109">
        <f t="shared" si="115"/>
        <v>5.8550663487471018E-2</v>
      </c>
    </row>
    <row r="563" spans="1:14" ht="14.25" thickBot="1">
      <c r="A563" s="257"/>
      <c r="B563" s="14" t="s">
        <v>28</v>
      </c>
      <c r="C563" s="31">
        <f t="shared" si="114"/>
        <v>0</v>
      </c>
      <c r="D563" s="31">
        <f t="shared" si="114"/>
        <v>0</v>
      </c>
      <c r="E563" s="31">
        <f t="shared" si="114"/>
        <v>0</v>
      </c>
      <c r="F563" s="31">
        <v>0</v>
      </c>
      <c r="G563" s="31">
        <f t="shared" si="114"/>
        <v>0</v>
      </c>
      <c r="H563" s="31">
        <f t="shared" si="114"/>
        <v>0</v>
      </c>
      <c r="I563" s="31">
        <f t="shared" si="114"/>
        <v>0</v>
      </c>
      <c r="J563" s="31">
        <f t="shared" si="114"/>
        <v>0</v>
      </c>
      <c r="K563" s="31">
        <f t="shared" si="114"/>
        <v>0</v>
      </c>
      <c r="L563" s="31">
        <f t="shared" si="114"/>
        <v>0</v>
      </c>
      <c r="M563" s="31">
        <v>0</v>
      </c>
      <c r="N563" s="109">
        <f t="shared" si="115"/>
        <v>0</v>
      </c>
    </row>
    <row r="564" spans="1:14" ht="14.25" thickBot="1">
      <c r="A564" s="257"/>
      <c r="B564" s="14" t="s">
        <v>29</v>
      </c>
      <c r="C564" s="31">
        <f t="shared" si="114"/>
        <v>0</v>
      </c>
      <c r="D564" s="31">
        <f t="shared" si="114"/>
        <v>0</v>
      </c>
      <c r="E564" s="31">
        <f t="shared" si="114"/>
        <v>1.4877360000000002</v>
      </c>
      <c r="F564" s="31">
        <f>(D564-E564)/E564*100</f>
        <v>-100</v>
      </c>
      <c r="G564" s="31">
        <f t="shared" si="114"/>
        <v>1</v>
      </c>
      <c r="H564" s="31">
        <f t="shared" si="114"/>
        <v>4209.16</v>
      </c>
      <c r="I564" s="31">
        <f t="shared" si="114"/>
        <v>0</v>
      </c>
      <c r="J564" s="31">
        <f t="shared" si="114"/>
        <v>0</v>
      </c>
      <c r="K564" s="31">
        <f t="shared" si="114"/>
        <v>0</v>
      </c>
      <c r="L564" s="31">
        <f t="shared" si="114"/>
        <v>0</v>
      </c>
      <c r="M564" s="31">
        <v>0</v>
      </c>
      <c r="N564" s="109">
        <f t="shared" si="115"/>
        <v>0</v>
      </c>
    </row>
    <row r="565" spans="1:14" ht="14.25" thickBot="1">
      <c r="A565" s="257"/>
      <c r="B565" s="14" t="s">
        <v>30</v>
      </c>
      <c r="C565" s="31">
        <f t="shared" si="114"/>
        <v>2.9031130000000003</v>
      </c>
      <c r="D565" s="31">
        <f t="shared" si="114"/>
        <v>3.4691510000000001</v>
      </c>
      <c r="E565" s="31">
        <f t="shared" si="114"/>
        <v>6.0109710000000005</v>
      </c>
      <c r="F565" s="31">
        <f>(D565-E565)/E565*100</f>
        <v>-42.286346082854173</v>
      </c>
      <c r="G565" s="31">
        <f t="shared" si="114"/>
        <v>2</v>
      </c>
      <c r="H565" s="31">
        <f t="shared" si="114"/>
        <v>183.86022299999999</v>
      </c>
      <c r="I565" s="31">
        <f t="shared" si="114"/>
        <v>0</v>
      </c>
      <c r="J565" s="31">
        <f t="shared" si="114"/>
        <v>0</v>
      </c>
      <c r="K565" s="31">
        <f t="shared" si="114"/>
        <v>0</v>
      </c>
      <c r="L565" s="31">
        <f t="shared" si="114"/>
        <v>0</v>
      </c>
      <c r="M565" s="31">
        <v>0</v>
      </c>
      <c r="N565" s="109">
        <f t="shared" si="115"/>
        <v>5.1473466368642397E-2</v>
      </c>
    </row>
    <row r="566" spans="1:14" ht="14.25" thickBot="1">
      <c r="A566" s="257"/>
      <c r="B566" s="35" t="s">
        <v>122</v>
      </c>
      <c r="C566" s="36">
        <f t="shared" ref="C566:L566" si="116">C554+C556+C557+C558+C559+C560+C561+C562</f>
        <v>2841.2266760000007</v>
      </c>
      <c r="D566" s="36">
        <f t="shared" si="116"/>
        <v>6739.6879299999991</v>
      </c>
      <c r="E566" s="36">
        <f t="shared" si="116"/>
        <v>6403.459870499998</v>
      </c>
      <c r="F566" s="36">
        <f>(D566-E566)/E566*100</f>
        <v>5.2507248628037022</v>
      </c>
      <c r="G566" s="36">
        <f t="shared" si="116"/>
        <v>64152</v>
      </c>
      <c r="H566" s="36">
        <f t="shared" si="116"/>
        <v>9370906.4000100158</v>
      </c>
      <c r="I566" s="36">
        <f t="shared" si="116"/>
        <v>42883</v>
      </c>
      <c r="J566" s="36">
        <f t="shared" si="116"/>
        <v>1313.0532580000001</v>
      </c>
      <c r="K566" s="36">
        <f t="shared" si="116"/>
        <v>3534.2497490000005</v>
      </c>
      <c r="L566" s="36">
        <f t="shared" si="116"/>
        <v>2733.8941580000001</v>
      </c>
      <c r="M566" s="36">
        <f t="shared" si="111"/>
        <v>29.275295411783841</v>
      </c>
      <c r="N566" s="115">
        <f t="shared" si="115"/>
        <v>100</v>
      </c>
    </row>
    <row r="567" spans="1:14">
      <c r="A567" s="213" t="s">
        <v>69</v>
      </c>
      <c r="B567" s="205" t="s">
        <v>19</v>
      </c>
      <c r="C567" s="31">
        <f t="shared" ref="C567:L578" si="117">C519</f>
        <v>1069.239628</v>
      </c>
      <c r="D567" s="31">
        <f t="shared" si="117"/>
        <v>2542.8083330000004</v>
      </c>
      <c r="E567" s="31">
        <f t="shared" si="117"/>
        <v>2440.6689289999999</v>
      </c>
      <c r="F567" s="31">
        <f>(D567-E567)/E567*100</f>
        <v>4.1848938537456375</v>
      </c>
      <c r="G567" s="31">
        <f t="shared" si="117"/>
        <v>19631</v>
      </c>
      <c r="H567" s="31">
        <f t="shared" si="117"/>
        <v>2777014.4145740001</v>
      </c>
      <c r="I567" s="31">
        <f t="shared" si="117"/>
        <v>2133</v>
      </c>
      <c r="J567" s="31">
        <f t="shared" si="117"/>
        <v>595.15209800000002</v>
      </c>
      <c r="K567" s="31">
        <f t="shared" si="117"/>
        <v>1709.619655</v>
      </c>
      <c r="L567" s="31">
        <f t="shared" si="117"/>
        <v>1088.9819230000001</v>
      </c>
      <c r="M567" s="31">
        <f t="shared" si="111"/>
        <v>56.992473326850615</v>
      </c>
      <c r="N567" s="113">
        <f t="shared" ref="N567:N579" si="118">N519</f>
        <v>41.426336427838592</v>
      </c>
    </row>
    <row r="568" spans="1:14">
      <c r="A568" s="213"/>
      <c r="B568" s="205" t="s">
        <v>20</v>
      </c>
      <c r="C568" s="31">
        <f t="shared" si="117"/>
        <v>385.935833</v>
      </c>
      <c r="D568" s="31">
        <f t="shared" si="117"/>
        <v>911.97635700000001</v>
      </c>
      <c r="E568" s="31">
        <f t="shared" si="117"/>
        <v>815.81665499999997</v>
      </c>
      <c r="F568" s="31">
        <f>(D568-E568)/E568*100</f>
        <v>11.786925580723777</v>
      </c>
      <c r="G568" s="31">
        <f t="shared" si="117"/>
        <v>10660</v>
      </c>
      <c r="H568" s="31">
        <f t="shared" si="117"/>
        <v>213120</v>
      </c>
      <c r="I568" s="31">
        <f t="shared" si="117"/>
        <v>1416</v>
      </c>
      <c r="J568" s="31">
        <f t="shared" si="117"/>
        <v>267.61566499999998</v>
      </c>
      <c r="K568" s="31">
        <f t="shared" si="117"/>
        <v>813.01874899999984</v>
      </c>
      <c r="L568" s="31">
        <f t="shared" si="117"/>
        <v>418.82362499999999</v>
      </c>
      <c r="M568" s="31">
        <f t="shared" si="111"/>
        <v>94.119600822422527</v>
      </c>
      <c r="N568" s="109">
        <f t="shared" si="118"/>
        <v>14.857525393879786</v>
      </c>
    </row>
    <row r="569" spans="1:14">
      <c r="A569" s="213"/>
      <c r="B569" s="205" t="s">
        <v>21</v>
      </c>
      <c r="C569" s="31">
        <f t="shared" si="117"/>
        <v>44.493684000000009</v>
      </c>
      <c r="D569" s="31">
        <f t="shared" si="117"/>
        <v>97.165554999999998</v>
      </c>
      <c r="E569" s="31">
        <f t="shared" si="117"/>
        <v>85.626456999999988</v>
      </c>
      <c r="F569" s="31">
        <f>(D569-E569)/E569*100</f>
        <v>13.476089522190568</v>
      </c>
      <c r="G569" s="31">
        <f t="shared" si="117"/>
        <v>358</v>
      </c>
      <c r="H569" s="31">
        <f t="shared" si="117"/>
        <v>99526.078147000007</v>
      </c>
      <c r="I569" s="31">
        <f t="shared" si="117"/>
        <v>14</v>
      </c>
      <c r="J569" s="31">
        <f t="shared" si="117"/>
        <v>8.3554999999999993</v>
      </c>
      <c r="K569" s="31">
        <f t="shared" si="117"/>
        <v>14.172293</v>
      </c>
      <c r="L569" s="31">
        <f t="shared" si="117"/>
        <v>46.009014999999998</v>
      </c>
      <c r="M569" s="31">
        <f t="shared" si="111"/>
        <v>-69.196704167650623</v>
      </c>
      <c r="N569" s="109">
        <f t="shared" si="118"/>
        <v>1.5829793061432655</v>
      </c>
    </row>
    <row r="570" spans="1:14">
      <c r="A570" s="213"/>
      <c r="B570" s="205" t="s">
        <v>22</v>
      </c>
      <c r="C570" s="31">
        <f t="shared" si="117"/>
        <v>78.469487000000001</v>
      </c>
      <c r="D570" s="31">
        <f t="shared" si="117"/>
        <v>325.00161900000001</v>
      </c>
      <c r="E570" s="31">
        <f t="shared" si="117"/>
        <v>299.454499</v>
      </c>
      <c r="F570" s="31">
        <f>(D570-E570)/E570*100</f>
        <v>8.5312192955230923</v>
      </c>
      <c r="G570" s="31">
        <f t="shared" si="117"/>
        <v>29365</v>
      </c>
      <c r="H570" s="31">
        <f t="shared" si="117"/>
        <v>466345.13</v>
      </c>
      <c r="I570" s="31">
        <f t="shared" si="117"/>
        <v>214</v>
      </c>
      <c r="J570" s="31">
        <f t="shared" si="117"/>
        <v>10.235799999999998</v>
      </c>
      <c r="K570" s="31">
        <f t="shared" si="117"/>
        <v>91.982001999999994</v>
      </c>
      <c r="L570" s="31">
        <f t="shared" si="117"/>
        <v>51.95102</v>
      </c>
      <c r="M570" s="31">
        <f t="shared" si="111"/>
        <v>77.055237798988344</v>
      </c>
      <c r="N570" s="109">
        <f t="shared" si="118"/>
        <v>5.2947861754101853</v>
      </c>
    </row>
    <row r="571" spans="1:14">
      <c r="A571" s="213"/>
      <c r="B571" s="205" t="s">
        <v>23</v>
      </c>
      <c r="C571" s="31">
        <f t="shared" si="117"/>
        <v>7.1471039999999997</v>
      </c>
      <c r="D571" s="31">
        <f t="shared" si="117"/>
        <v>9.7494720000000008</v>
      </c>
      <c r="E571" s="31">
        <f t="shared" si="117"/>
        <v>2.9992209999999999</v>
      </c>
      <c r="F571" s="31">
        <f>(D571-E571)/E571*100</f>
        <v>225.06680901474084</v>
      </c>
      <c r="G571" s="31">
        <f t="shared" si="117"/>
        <v>105</v>
      </c>
      <c r="H571" s="31">
        <f t="shared" si="117"/>
        <v>75062.539999999994</v>
      </c>
      <c r="I571" s="31">
        <f t="shared" si="117"/>
        <v>2</v>
      </c>
      <c r="J571" s="31">
        <f t="shared" si="117"/>
        <v>0</v>
      </c>
      <c r="K571" s="31">
        <f t="shared" si="117"/>
        <v>6.0647000000000002</v>
      </c>
      <c r="L571" s="31">
        <f t="shared" si="117"/>
        <v>2.1044</v>
      </c>
      <c r="M571" s="31">
        <f t="shared" si="111"/>
        <v>188.19140847747576</v>
      </c>
      <c r="N571" s="109">
        <f t="shared" si="118"/>
        <v>0.15883419203259014</v>
      </c>
    </row>
    <row r="572" spans="1:14">
      <c r="A572" s="213"/>
      <c r="B572" s="205" t="s">
        <v>24</v>
      </c>
      <c r="C572" s="31">
        <f t="shared" si="117"/>
        <v>117.542016</v>
      </c>
      <c r="D572" s="31">
        <f t="shared" si="117"/>
        <v>416.25121999999999</v>
      </c>
      <c r="E572" s="31">
        <f t="shared" si="117"/>
        <v>223.63758200000001</v>
      </c>
      <c r="F572" s="31">
        <f>(D572-E572)/E572*100</f>
        <v>86.127580291938571</v>
      </c>
      <c r="G572" s="31">
        <f t="shared" si="117"/>
        <v>463</v>
      </c>
      <c r="H572" s="31">
        <f t="shared" si="117"/>
        <v>157036.97186300001</v>
      </c>
      <c r="I572" s="31">
        <f t="shared" si="117"/>
        <v>33</v>
      </c>
      <c r="J572" s="31">
        <f t="shared" si="117"/>
        <v>10.060400000000001</v>
      </c>
      <c r="K572" s="31">
        <f t="shared" si="117"/>
        <v>27.953720000000001</v>
      </c>
      <c r="L572" s="31">
        <f t="shared" si="117"/>
        <v>49.235379999999992</v>
      </c>
      <c r="M572" s="31">
        <f t="shared" si="111"/>
        <v>-43.224323646938437</v>
      </c>
      <c r="N572" s="109">
        <f t="shared" si="118"/>
        <v>6.7813853110486306</v>
      </c>
    </row>
    <row r="573" spans="1:14">
      <c r="A573" s="213"/>
      <c r="B573" s="205" t="s">
        <v>25</v>
      </c>
      <c r="C573" s="31">
        <f t="shared" si="117"/>
        <v>294.03990099999999</v>
      </c>
      <c r="D573" s="31">
        <f t="shared" si="117"/>
        <v>2416.870754</v>
      </c>
      <c r="E573" s="31">
        <f t="shared" si="117"/>
        <v>1404.611641</v>
      </c>
      <c r="F573" s="31">
        <f>(D573-E573)/E573*100</f>
        <v>72.066832101671309</v>
      </c>
      <c r="G573" s="31">
        <f t="shared" si="117"/>
        <v>207</v>
      </c>
      <c r="H573" s="31">
        <f t="shared" si="117"/>
        <v>40827.01</v>
      </c>
      <c r="I573" s="31">
        <f t="shared" si="117"/>
        <v>1026</v>
      </c>
      <c r="J573" s="31">
        <f t="shared" si="117"/>
        <v>532.38370599999996</v>
      </c>
      <c r="K573" s="31">
        <f t="shared" si="117"/>
        <v>1310.422096</v>
      </c>
      <c r="L573" s="31">
        <f t="shared" si="117"/>
        <v>782.899675</v>
      </c>
      <c r="M573" s="31">
        <f t="shared" si="111"/>
        <v>67.380590112008917</v>
      </c>
      <c r="N573" s="109">
        <f t="shared" si="118"/>
        <v>39.374615718552434</v>
      </c>
    </row>
    <row r="574" spans="1:14">
      <c r="A574" s="213"/>
      <c r="B574" s="205" t="s">
        <v>26</v>
      </c>
      <c r="C574" s="31">
        <f t="shared" si="117"/>
        <v>152.755663</v>
      </c>
      <c r="D574" s="31">
        <f t="shared" si="117"/>
        <v>327.99439699999999</v>
      </c>
      <c r="E574" s="31">
        <f t="shared" si="117"/>
        <v>474.60128799999995</v>
      </c>
      <c r="F574" s="31">
        <f>(D574-E574)/E574*100</f>
        <v>-30.890537954039427</v>
      </c>
      <c r="G574" s="31">
        <f t="shared" si="117"/>
        <v>18779</v>
      </c>
      <c r="H574" s="31">
        <f t="shared" si="117"/>
        <v>3852205.5914660054</v>
      </c>
      <c r="I574" s="31">
        <f t="shared" si="117"/>
        <v>38487</v>
      </c>
      <c r="J574" s="31">
        <f t="shared" si="117"/>
        <v>34.473973000000001</v>
      </c>
      <c r="K574" s="31">
        <f t="shared" si="117"/>
        <v>136.326525</v>
      </c>
      <c r="L574" s="31">
        <f t="shared" si="117"/>
        <v>89.199792000000002</v>
      </c>
      <c r="M574" s="31">
        <f t="shared" si="111"/>
        <v>52.832783511423429</v>
      </c>
      <c r="N574" s="109">
        <f t="shared" si="118"/>
        <v>5.3435432235419107</v>
      </c>
    </row>
    <row r="575" spans="1:14">
      <c r="A575" s="213"/>
      <c r="B575" s="205" t="s">
        <v>27</v>
      </c>
      <c r="C575" s="31">
        <f t="shared" si="117"/>
        <v>2.2203680000000001</v>
      </c>
      <c r="D575" s="31">
        <f t="shared" si="117"/>
        <v>2.3030100000000004</v>
      </c>
      <c r="E575" s="31">
        <f t="shared" si="117"/>
        <v>51.2</v>
      </c>
      <c r="F575" s="31">
        <f>(D575-E575)/E575*100</f>
        <v>-95.501933593749996</v>
      </c>
      <c r="G575" s="31">
        <f t="shared" si="117"/>
        <v>5</v>
      </c>
      <c r="H575" s="31">
        <f t="shared" si="117"/>
        <v>1109.195939</v>
      </c>
      <c r="I575" s="31">
        <f t="shared" si="117"/>
        <v>0</v>
      </c>
      <c r="J575" s="31">
        <f t="shared" si="117"/>
        <v>8.8004359999999995</v>
      </c>
      <c r="K575" s="31">
        <f t="shared" si="117"/>
        <v>8.8188359999999992</v>
      </c>
      <c r="L575" s="31">
        <f t="shared" si="117"/>
        <v>0</v>
      </c>
      <c r="M575" s="31">
        <v>0</v>
      </c>
      <c r="N575" s="109">
        <f t="shared" si="118"/>
        <v>3.751964543238602E-2</v>
      </c>
    </row>
    <row r="576" spans="1:14">
      <c r="A576" s="213"/>
      <c r="B576" s="14" t="s">
        <v>28</v>
      </c>
      <c r="C576" s="31">
        <f t="shared" si="117"/>
        <v>0</v>
      </c>
      <c r="D576" s="31">
        <f t="shared" si="117"/>
        <v>0</v>
      </c>
      <c r="E576" s="31">
        <f t="shared" si="117"/>
        <v>0</v>
      </c>
      <c r="F576" s="31">
        <v>0</v>
      </c>
      <c r="G576" s="31">
        <f t="shared" si="117"/>
        <v>0</v>
      </c>
      <c r="H576" s="31">
        <f t="shared" si="117"/>
        <v>0</v>
      </c>
      <c r="I576" s="31">
        <f t="shared" si="117"/>
        <v>0</v>
      </c>
      <c r="J576" s="31">
        <f t="shared" si="117"/>
        <v>0</v>
      </c>
      <c r="K576" s="31">
        <f t="shared" si="117"/>
        <v>0</v>
      </c>
      <c r="L576" s="31">
        <f t="shared" si="117"/>
        <v>0</v>
      </c>
      <c r="M576" s="31">
        <v>0</v>
      </c>
      <c r="N576" s="109">
        <f t="shared" si="118"/>
        <v>0</v>
      </c>
    </row>
    <row r="577" spans="1:14">
      <c r="A577" s="213"/>
      <c r="B577" s="14" t="s">
        <v>29</v>
      </c>
      <c r="C577" s="31">
        <f t="shared" si="117"/>
        <v>2.1320680000000003</v>
      </c>
      <c r="D577" s="31">
        <f t="shared" si="117"/>
        <v>2.1320680000000003</v>
      </c>
      <c r="E577" s="31">
        <f t="shared" si="117"/>
        <v>47.690641999999997</v>
      </c>
      <c r="F577" s="31">
        <f>(D577-E577)/E577*100</f>
        <v>-95.529378698655378</v>
      </c>
      <c r="G577" s="31">
        <f t="shared" si="117"/>
        <v>2</v>
      </c>
      <c r="H577" s="31">
        <f t="shared" si="117"/>
        <v>803.19593899999995</v>
      </c>
      <c r="I577" s="31">
        <f t="shared" si="117"/>
        <v>0</v>
      </c>
      <c r="J577" s="31">
        <f t="shared" si="117"/>
        <v>8.8004359999999995</v>
      </c>
      <c r="K577" s="31">
        <f t="shared" si="117"/>
        <v>8.8188359999999992</v>
      </c>
      <c r="L577" s="31">
        <f t="shared" si="117"/>
        <v>0</v>
      </c>
      <c r="M577" s="31">
        <v>0</v>
      </c>
      <c r="N577" s="109">
        <f t="shared" si="118"/>
        <v>3.4734732110471254E-2</v>
      </c>
    </row>
    <row r="578" spans="1:14">
      <c r="A578" s="213"/>
      <c r="B578" s="14" t="s">
        <v>30</v>
      </c>
      <c r="C578" s="31">
        <f t="shared" si="117"/>
        <v>0</v>
      </c>
      <c r="D578" s="31">
        <f t="shared" si="117"/>
        <v>0</v>
      </c>
      <c r="E578" s="31">
        <f t="shared" si="117"/>
        <v>3.5075470000000002</v>
      </c>
      <c r="F578" s="31">
        <f>(D578-E578)/E578*100</f>
        <v>-100</v>
      </c>
      <c r="G578" s="31">
        <f t="shared" si="117"/>
        <v>0</v>
      </c>
      <c r="H578" s="31">
        <f t="shared" si="117"/>
        <v>0</v>
      </c>
      <c r="I578" s="31">
        <f t="shared" si="117"/>
        <v>0</v>
      </c>
      <c r="J578" s="31">
        <f t="shared" si="117"/>
        <v>0</v>
      </c>
      <c r="K578" s="31">
        <f t="shared" si="117"/>
        <v>0</v>
      </c>
      <c r="L578" s="31">
        <f t="shared" si="117"/>
        <v>0</v>
      </c>
      <c r="M578" s="31">
        <v>0</v>
      </c>
      <c r="N578" s="109">
        <f t="shared" si="118"/>
        <v>0</v>
      </c>
    </row>
    <row r="579" spans="1:14" ht="14.25" thickBot="1">
      <c r="A579" s="210"/>
      <c r="B579" s="35" t="s">
        <v>122</v>
      </c>
      <c r="C579" s="36">
        <f t="shared" ref="C579:L579" si="119">C567+C569+C570+C571+C572+C573+C574+C575</f>
        <v>1765.9078510000002</v>
      </c>
      <c r="D579" s="36">
        <f t="shared" si="119"/>
        <v>6138.1443600000002</v>
      </c>
      <c r="E579" s="36">
        <f t="shared" si="119"/>
        <v>4982.7996169999997</v>
      </c>
      <c r="F579" s="36">
        <f>(D579-E579)/E579*100</f>
        <v>23.18665874217114</v>
      </c>
      <c r="G579" s="36">
        <f t="shared" si="119"/>
        <v>68913</v>
      </c>
      <c r="H579" s="36">
        <f t="shared" si="119"/>
        <v>7469126.9319890058</v>
      </c>
      <c r="I579" s="36">
        <f t="shared" si="119"/>
        <v>41909</v>
      </c>
      <c r="J579" s="36">
        <f t="shared" si="119"/>
        <v>1199.4619130000001</v>
      </c>
      <c r="K579" s="36">
        <f t="shared" si="119"/>
        <v>3305.3598269999998</v>
      </c>
      <c r="L579" s="36">
        <f t="shared" si="119"/>
        <v>2110.3812050000001</v>
      </c>
      <c r="M579" s="36">
        <f t="shared" si="111"/>
        <v>56.623827921174062</v>
      </c>
      <c r="N579" s="115">
        <f t="shared" si="118"/>
        <v>100</v>
      </c>
    </row>
    <row r="580" spans="1:14" ht="14.25" thickBot="1">
      <c r="A580" s="251" t="s">
        <v>121</v>
      </c>
      <c r="B580" s="207" t="s">
        <v>19</v>
      </c>
      <c r="C580" s="32">
        <f t="shared" ref="C580:L591" si="120">C541+C554+C567</f>
        <v>5705.542096000001</v>
      </c>
      <c r="D580" s="32">
        <f t="shared" si="120"/>
        <v>13391.648421999998</v>
      </c>
      <c r="E580" s="32">
        <f t="shared" si="120"/>
        <v>13234.205549</v>
      </c>
      <c r="F580" s="32">
        <f>(D580-E580)/E580*100</f>
        <v>1.1896662207418625</v>
      </c>
      <c r="G580" s="32">
        <f t="shared" si="120"/>
        <v>95267</v>
      </c>
      <c r="H580" s="32">
        <f t="shared" si="120"/>
        <v>13331683.369071998</v>
      </c>
      <c r="I580" s="32">
        <f t="shared" si="120"/>
        <v>11245</v>
      </c>
      <c r="J580" s="32">
        <f t="shared" si="120"/>
        <v>3428.5347809999989</v>
      </c>
      <c r="K580" s="32">
        <f t="shared" si="120"/>
        <v>10540.704034</v>
      </c>
      <c r="L580" s="32">
        <f t="shared" si="120"/>
        <v>8282.8183909999989</v>
      </c>
      <c r="M580" s="32">
        <f t="shared" si="111"/>
        <v>27.259871415910681</v>
      </c>
      <c r="N580" s="113">
        <f>D580/D592*100</f>
        <v>53.310209322653826</v>
      </c>
    </row>
    <row r="581" spans="1:14" ht="14.25" thickBot="1">
      <c r="A581" s="251"/>
      <c r="B581" s="205" t="s">
        <v>20</v>
      </c>
      <c r="C581" s="31">
        <f t="shared" si="120"/>
        <v>1854.7824519999999</v>
      </c>
      <c r="D581" s="31">
        <f t="shared" si="120"/>
        <v>4458.6294429999998</v>
      </c>
      <c r="E581" s="31">
        <f t="shared" si="120"/>
        <v>4104.2005959999997</v>
      </c>
      <c r="F581" s="31">
        <f>(D581-E581)/E581*100</f>
        <v>8.63575838241022</v>
      </c>
      <c r="G581" s="31">
        <f t="shared" si="120"/>
        <v>50296</v>
      </c>
      <c r="H581" s="31">
        <f t="shared" si="120"/>
        <v>1005120</v>
      </c>
      <c r="I581" s="31">
        <f t="shared" si="120"/>
        <v>6724</v>
      </c>
      <c r="J581" s="31">
        <f t="shared" si="120"/>
        <v>1422.7989859999998</v>
      </c>
      <c r="K581" s="31">
        <f t="shared" si="120"/>
        <v>4108.9845830000013</v>
      </c>
      <c r="L581" s="31">
        <f t="shared" si="120"/>
        <v>3112.3085370000003</v>
      </c>
      <c r="M581" s="31">
        <f t="shared" si="111"/>
        <v>32.023690265641577</v>
      </c>
      <c r="N581" s="109">
        <f>D581/D592*100</f>
        <v>17.749156893037604</v>
      </c>
    </row>
    <row r="582" spans="1:14" ht="14.25" thickBot="1">
      <c r="A582" s="251"/>
      <c r="B582" s="205" t="s">
        <v>21</v>
      </c>
      <c r="C582" s="31">
        <f t="shared" si="120"/>
        <v>270.15924000000001</v>
      </c>
      <c r="D582" s="31">
        <f t="shared" si="120"/>
        <v>720.37955399999998</v>
      </c>
      <c r="E582" s="31">
        <f t="shared" si="120"/>
        <v>881.32239700000025</v>
      </c>
      <c r="F582" s="31">
        <f>(D582-E582)/E582*100</f>
        <v>-18.261517413814257</v>
      </c>
      <c r="G582" s="31">
        <f t="shared" si="120"/>
        <v>1697</v>
      </c>
      <c r="H582" s="31">
        <f t="shared" si="120"/>
        <v>738632.63240600005</v>
      </c>
      <c r="I582" s="31">
        <f t="shared" si="120"/>
        <v>63</v>
      </c>
      <c r="J582" s="31">
        <f t="shared" si="120"/>
        <v>69.888565000000014</v>
      </c>
      <c r="K582" s="31">
        <f t="shared" si="120"/>
        <v>243.70715300000003</v>
      </c>
      <c r="L582" s="31">
        <f t="shared" si="120"/>
        <v>169.02050600000001</v>
      </c>
      <c r="M582" s="31">
        <f t="shared" si="111"/>
        <v>44.187920606509138</v>
      </c>
      <c r="N582" s="109">
        <f>D582/D592*100</f>
        <v>2.867726481857904</v>
      </c>
    </row>
    <row r="583" spans="1:14" ht="14.25" thickBot="1">
      <c r="A583" s="251"/>
      <c r="B583" s="205" t="s">
        <v>22</v>
      </c>
      <c r="C583" s="31">
        <f t="shared" si="120"/>
        <v>226.90976799999999</v>
      </c>
      <c r="D583" s="31">
        <f t="shared" si="120"/>
        <v>804.49105499999996</v>
      </c>
      <c r="E583" s="31">
        <f t="shared" si="120"/>
        <v>751.02642000000003</v>
      </c>
      <c r="F583" s="31">
        <f>(D583-E583)/E583*100</f>
        <v>7.1188753918936598</v>
      </c>
      <c r="G583" s="31">
        <f t="shared" si="120"/>
        <v>53235</v>
      </c>
      <c r="H583" s="31">
        <f t="shared" si="120"/>
        <v>938511.29182399996</v>
      </c>
      <c r="I583" s="31">
        <f t="shared" si="120"/>
        <v>421</v>
      </c>
      <c r="J583" s="31">
        <f t="shared" si="120"/>
        <v>19.875299999999996</v>
      </c>
      <c r="K583" s="31">
        <f t="shared" si="120"/>
        <v>142.33108199999998</v>
      </c>
      <c r="L583" s="31">
        <f t="shared" si="120"/>
        <v>101.61332</v>
      </c>
      <c r="M583" s="31">
        <f t="shared" si="111"/>
        <v>40.071283961590844</v>
      </c>
      <c r="N583" s="109">
        <f>D583/D592*100</f>
        <v>3.2025621632805299</v>
      </c>
    </row>
    <row r="584" spans="1:14" ht="14.25" thickBot="1">
      <c r="A584" s="251"/>
      <c r="B584" s="205" t="s">
        <v>23</v>
      </c>
      <c r="C584" s="31">
        <f t="shared" si="120"/>
        <v>48.766368999999997</v>
      </c>
      <c r="D584" s="31">
        <f t="shared" si="120"/>
        <v>88.01417099999999</v>
      </c>
      <c r="E584" s="31">
        <f t="shared" si="120"/>
        <v>73.458786000000018</v>
      </c>
      <c r="F584" s="31">
        <f>(D584-E584)/E584*100</f>
        <v>19.814355494521742</v>
      </c>
      <c r="G584" s="31">
        <f t="shared" si="120"/>
        <v>682</v>
      </c>
      <c r="H584" s="31">
        <f t="shared" si="120"/>
        <v>356673.92469999997</v>
      </c>
      <c r="I584" s="31">
        <f t="shared" si="120"/>
        <v>3</v>
      </c>
      <c r="J584" s="31">
        <f t="shared" si="120"/>
        <v>0</v>
      </c>
      <c r="K584" s="31">
        <f t="shared" si="120"/>
        <v>13.431698000000001</v>
      </c>
      <c r="L584" s="31">
        <f t="shared" si="120"/>
        <v>12.822315</v>
      </c>
      <c r="M584" s="31">
        <f t="shared" si="111"/>
        <v>4.752519338356616</v>
      </c>
      <c r="N584" s="109">
        <f>D584/D592*100</f>
        <v>0.35037164443935609</v>
      </c>
    </row>
    <row r="585" spans="1:14" ht="14.25" thickBot="1">
      <c r="A585" s="251"/>
      <c r="B585" s="205" t="s">
        <v>24</v>
      </c>
      <c r="C585" s="31">
        <f t="shared" si="120"/>
        <v>1156.238529</v>
      </c>
      <c r="D585" s="31">
        <f t="shared" si="120"/>
        <v>2200.2501269999998</v>
      </c>
      <c r="E585" s="31">
        <f t="shared" si="120"/>
        <v>1766.8524095</v>
      </c>
      <c r="F585" s="31">
        <f>(D585-E585)/E585*100</f>
        <v>24.5293673183855</v>
      </c>
      <c r="G585" s="31">
        <f t="shared" si="120"/>
        <v>4561</v>
      </c>
      <c r="H585" s="31">
        <f t="shared" si="120"/>
        <v>1690240.36833</v>
      </c>
      <c r="I585" s="31">
        <f t="shared" si="120"/>
        <v>430</v>
      </c>
      <c r="J585" s="31">
        <f t="shared" si="120"/>
        <v>111.47135600000001</v>
      </c>
      <c r="K585" s="31">
        <f t="shared" si="120"/>
        <v>531.47823199999993</v>
      </c>
      <c r="L585" s="31">
        <f t="shared" si="120"/>
        <v>376.519408</v>
      </c>
      <c r="M585" s="31">
        <f t="shared" si="111"/>
        <v>41.155600669594151</v>
      </c>
      <c r="N585" s="109">
        <f>D585/D592*100</f>
        <v>8.7588765129071344</v>
      </c>
    </row>
    <row r="586" spans="1:14" ht="14.25" thickBot="1">
      <c r="A586" s="251"/>
      <c r="B586" s="205" t="s">
        <v>25</v>
      </c>
      <c r="C586" s="31">
        <f t="shared" si="120"/>
        <v>1854.6505039999997</v>
      </c>
      <c r="D586" s="31">
        <f t="shared" si="120"/>
        <v>6112.3540250000005</v>
      </c>
      <c r="E586" s="31">
        <f t="shared" si="120"/>
        <v>4690.0537089999998</v>
      </c>
      <c r="F586" s="31">
        <f>(D586-E586)/E586*100</f>
        <v>30.325885464182878</v>
      </c>
      <c r="G586" s="31">
        <f t="shared" si="120"/>
        <v>715</v>
      </c>
      <c r="H586" s="31">
        <f t="shared" si="120"/>
        <v>109897.34458400001</v>
      </c>
      <c r="I586" s="31">
        <f t="shared" si="120"/>
        <v>2306</v>
      </c>
      <c r="J586" s="31">
        <f t="shared" si="120"/>
        <v>1732.8078110000001</v>
      </c>
      <c r="K586" s="31">
        <f t="shared" si="120"/>
        <v>3154.3028089999998</v>
      </c>
      <c r="L586" s="31">
        <f t="shared" si="120"/>
        <v>2933.1386870000001</v>
      </c>
      <c r="M586" s="31">
        <f t="shared" si="111"/>
        <v>7.5401863191885159</v>
      </c>
      <c r="N586" s="109">
        <f>D586/D592*100</f>
        <v>24.332394508774815</v>
      </c>
    </row>
    <row r="587" spans="1:14" ht="14.25" thickBot="1">
      <c r="A587" s="251"/>
      <c r="B587" s="205" t="s">
        <v>26</v>
      </c>
      <c r="C587" s="31">
        <f t="shared" si="120"/>
        <v>599.695064</v>
      </c>
      <c r="D587" s="31">
        <f t="shared" si="120"/>
        <v>1656.1608449999999</v>
      </c>
      <c r="E587" s="31">
        <f t="shared" si="120"/>
        <v>1684.9695300000003</v>
      </c>
      <c r="F587" s="31">
        <f>(D587-E587)/E587*100</f>
        <v>-1.7097451607923388</v>
      </c>
      <c r="G587" s="31">
        <f t="shared" si="120"/>
        <v>87547</v>
      </c>
      <c r="H587" s="31">
        <f t="shared" si="120"/>
        <v>17194920.032631055</v>
      </c>
      <c r="I587" s="31">
        <f t="shared" si="120"/>
        <v>116641</v>
      </c>
      <c r="J587" s="31">
        <f t="shared" si="120"/>
        <v>219.84784899999997</v>
      </c>
      <c r="K587" s="31">
        <f t="shared" si="120"/>
        <v>621.57280099999991</v>
      </c>
      <c r="L587" s="31">
        <f t="shared" si="120"/>
        <v>452.993875</v>
      </c>
      <c r="M587" s="31">
        <f t="shared" si="111"/>
        <v>37.214394123982345</v>
      </c>
      <c r="N587" s="109">
        <f>D587/D592*100</f>
        <v>6.5929360252535192</v>
      </c>
    </row>
    <row r="588" spans="1:14" ht="14.25" thickBot="1">
      <c r="A588" s="251"/>
      <c r="B588" s="205" t="s">
        <v>27</v>
      </c>
      <c r="C588" s="31">
        <f t="shared" si="120"/>
        <v>33.324585999999996</v>
      </c>
      <c r="D588" s="31">
        <f t="shared" si="120"/>
        <v>146.934102</v>
      </c>
      <c r="E588" s="31">
        <f t="shared" si="120"/>
        <v>161.9935110481</v>
      </c>
      <c r="F588" s="31">
        <f>(D588-E588)/E588*100</f>
        <v>-9.296303877029052</v>
      </c>
      <c r="G588" s="31">
        <f t="shared" si="120"/>
        <v>59</v>
      </c>
      <c r="H588" s="31">
        <f t="shared" si="120"/>
        <v>37044.027608999997</v>
      </c>
      <c r="I588" s="31">
        <f t="shared" si="120"/>
        <v>0</v>
      </c>
      <c r="J588" s="31">
        <f t="shared" si="120"/>
        <v>8.8004359999999995</v>
      </c>
      <c r="K588" s="31">
        <f t="shared" si="120"/>
        <v>79.818836000000005</v>
      </c>
      <c r="L588" s="31">
        <f t="shared" si="120"/>
        <v>0</v>
      </c>
      <c r="M588" s="31">
        <v>0</v>
      </c>
      <c r="N588" s="109">
        <f>D588/D592*100</f>
        <v>0.58492334083292208</v>
      </c>
    </row>
    <row r="589" spans="1:14" ht="14.25" thickBot="1">
      <c r="A589" s="251"/>
      <c r="B589" s="14" t="s">
        <v>28</v>
      </c>
      <c r="C589" s="31">
        <f t="shared" si="120"/>
        <v>23.235849999999999</v>
      </c>
      <c r="D589" s="31">
        <f t="shared" si="120"/>
        <v>114.36044699999999</v>
      </c>
      <c r="E589" s="31">
        <f t="shared" si="120"/>
        <v>98.428414000000004</v>
      </c>
      <c r="F589" s="31">
        <f>(D589-E589)/E589*100</f>
        <v>16.186416454907004</v>
      </c>
      <c r="G589" s="31">
        <f t="shared" si="120"/>
        <v>30</v>
      </c>
      <c r="H589" s="31">
        <f t="shared" si="120"/>
        <v>28804.18</v>
      </c>
      <c r="I589" s="31">
        <f t="shared" si="120"/>
        <v>0</v>
      </c>
      <c r="J589" s="31">
        <f t="shared" si="120"/>
        <v>0</v>
      </c>
      <c r="K589" s="31">
        <f t="shared" si="120"/>
        <v>71</v>
      </c>
      <c r="L589" s="31">
        <f t="shared" si="120"/>
        <v>0</v>
      </c>
      <c r="M589" s="31">
        <v>0</v>
      </c>
      <c r="N589" s="109">
        <f>D589/D592*100</f>
        <v>0.45525234651372032</v>
      </c>
    </row>
    <row r="590" spans="1:14" ht="14.25" thickBot="1">
      <c r="A590" s="251"/>
      <c r="B590" s="14" t="s">
        <v>29</v>
      </c>
      <c r="C590" s="31">
        <f t="shared" si="120"/>
        <v>2.1320680000000003</v>
      </c>
      <c r="D590" s="31">
        <f t="shared" si="120"/>
        <v>19.994944999999998</v>
      </c>
      <c r="E590" s="31">
        <f t="shared" si="120"/>
        <v>74.644452999999999</v>
      </c>
      <c r="F590" s="31">
        <f>(D590-E590)/E590*100</f>
        <v>-73.213086577243729</v>
      </c>
      <c r="G590" s="31">
        <f t="shared" si="120"/>
        <v>10</v>
      </c>
      <c r="H590" s="31">
        <f t="shared" si="120"/>
        <v>9877.559068999999</v>
      </c>
      <c r="I590" s="31">
        <f t="shared" si="120"/>
        <v>0</v>
      </c>
      <c r="J590" s="31">
        <f t="shared" si="120"/>
        <v>8.8004359999999995</v>
      </c>
      <c r="K590" s="31">
        <f t="shared" si="120"/>
        <v>8.8188359999999992</v>
      </c>
      <c r="L590" s="31">
        <f t="shared" si="120"/>
        <v>0</v>
      </c>
      <c r="M590" s="31">
        <v>0</v>
      </c>
      <c r="N590" s="109">
        <f>D590/D592*100</f>
        <v>7.9596974902194792E-2</v>
      </c>
    </row>
    <row r="591" spans="1:14" ht="14.25" thickBot="1">
      <c r="A591" s="251"/>
      <c r="B591" s="14" t="s">
        <v>30</v>
      </c>
      <c r="C591" s="31">
        <f t="shared" si="120"/>
        <v>6.5487870000000008</v>
      </c>
      <c r="D591" s="31">
        <f t="shared" si="120"/>
        <v>11.078187</v>
      </c>
      <c r="E591" s="31">
        <f t="shared" si="120"/>
        <v>15.903899000000001</v>
      </c>
      <c r="F591" s="31">
        <f>(D591-E591)/E591*100</f>
        <v>-30.342949235278727</v>
      </c>
      <c r="G591" s="31">
        <f t="shared" si="120"/>
        <v>10</v>
      </c>
      <c r="H591" s="31">
        <f t="shared" si="120"/>
        <v>329.15991700000006</v>
      </c>
      <c r="I591" s="31">
        <f t="shared" si="120"/>
        <v>0</v>
      </c>
      <c r="J591" s="31">
        <f t="shared" si="120"/>
        <v>0</v>
      </c>
      <c r="K591" s="31">
        <f t="shared" si="120"/>
        <v>0</v>
      </c>
      <c r="L591" s="31">
        <f t="shared" si="120"/>
        <v>0</v>
      </c>
      <c r="M591" s="31">
        <v>0</v>
      </c>
      <c r="N591" s="109">
        <f>D591/D592*100</f>
        <v>4.4100655070610138E-2</v>
      </c>
    </row>
    <row r="592" spans="1:14" ht="14.25" thickBot="1">
      <c r="A592" s="252"/>
      <c r="B592" s="35" t="s">
        <v>49</v>
      </c>
      <c r="C592" s="36">
        <f t="shared" ref="C592:L592" si="121">C580+C582+C583+C584+C585+C586+C587+C588</f>
        <v>9895.2861560000019</v>
      </c>
      <c r="D592" s="36">
        <f t="shared" si="121"/>
        <v>25120.232300999996</v>
      </c>
      <c r="E592" s="36">
        <f t="shared" si="121"/>
        <v>23243.882311548095</v>
      </c>
      <c r="F592" s="36">
        <f>(D592-E592)/E592*100</f>
        <v>8.0724466089715445</v>
      </c>
      <c r="G592" s="36">
        <f t="shared" si="121"/>
        <v>243763</v>
      </c>
      <c r="H592" s="36">
        <f t="shared" si="121"/>
        <v>34397602.991156049</v>
      </c>
      <c r="I592" s="36">
        <f t="shared" si="121"/>
        <v>131109</v>
      </c>
      <c r="J592" s="36">
        <f t="shared" si="121"/>
        <v>5591.2260980000001</v>
      </c>
      <c r="K592" s="36">
        <f t="shared" si="121"/>
        <v>15327.346645000001</v>
      </c>
      <c r="L592" s="36">
        <f t="shared" si="121"/>
        <v>12328.926502</v>
      </c>
      <c r="M592" s="36">
        <f t="shared" si="111"/>
        <v>24.320204541032805</v>
      </c>
      <c r="N592" s="115">
        <f>D592/D592*100</f>
        <v>100</v>
      </c>
    </row>
    <row r="593" spans="1:9">
      <c r="A593" s="43" t="s">
        <v>50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51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J223:L223"/>
    <mergeCell ref="D223:D224"/>
    <mergeCell ref="E223:E224"/>
    <mergeCell ref="G223:G224"/>
    <mergeCell ref="H223:H22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A329:A341"/>
    <mergeCell ref="A202:A214"/>
    <mergeCell ref="A222:A237"/>
    <mergeCell ref="A238:A250"/>
    <mergeCell ref="A251:A263"/>
    <mergeCell ref="A264:A276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B7" sqref="B7:K7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120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73" t="s">
        <v>133</v>
      </c>
      <c r="E2" s="273"/>
      <c r="F2" s="273"/>
      <c r="G2" s="273"/>
      <c r="H2" s="273"/>
      <c r="I2" s="273"/>
      <c r="J2" s="2" t="s">
        <v>70</v>
      </c>
    </row>
    <row r="3" spans="1:11">
      <c r="A3" s="272" t="s">
        <v>71</v>
      </c>
      <c r="B3" s="272" t="s">
        <v>72</v>
      </c>
      <c r="C3" s="272"/>
      <c r="D3" s="272" t="s">
        <v>73</v>
      </c>
      <c r="E3" s="272"/>
      <c r="F3" s="272" t="s">
        <v>67</v>
      </c>
      <c r="G3" s="272"/>
      <c r="H3" s="272" t="s">
        <v>68</v>
      </c>
      <c r="I3" s="272"/>
      <c r="J3" s="272" t="s">
        <v>69</v>
      </c>
      <c r="K3" s="272"/>
    </row>
    <row r="4" spans="1:11">
      <c r="A4" s="272"/>
      <c r="B4" s="174" t="s">
        <v>9</v>
      </c>
      <c r="C4" s="174" t="s">
        <v>49</v>
      </c>
      <c r="D4" s="174" t="s">
        <v>9</v>
      </c>
      <c r="E4" s="174" t="s">
        <v>74</v>
      </c>
      <c r="F4" s="174" t="s">
        <v>9</v>
      </c>
      <c r="G4" s="174" t="s">
        <v>74</v>
      </c>
      <c r="H4" s="174" t="s">
        <v>9</v>
      </c>
      <c r="I4" s="174" t="s">
        <v>74</v>
      </c>
      <c r="J4" s="174" t="s">
        <v>9</v>
      </c>
      <c r="K4" s="174" t="s">
        <v>74</v>
      </c>
    </row>
    <row r="5" spans="1:11">
      <c r="A5" s="174" t="s">
        <v>56</v>
      </c>
      <c r="B5" s="119">
        <v>2722</v>
      </c>
      <c r="C5" s="119">
        <v>4784</v>
      </c>
      <c r="D5" s="119">
        <v>935</v>
      </c>
      <c r="E5" s="119">
        <v>1648</v>
      </c>
      <c r="F5" s="119">
        <v>871</v>
      </c>
      <c r="G5" s="119">
        <v>1526</v>
      </c>
      <c r="H5" s="119">
        <v>573</v>
      </c>
      <c r="I5" s="119">
        <v>1054</v>
      </c>
      <c r="J5" s="119">
        <v>343</v>
      </c>
      <c r="K5" s="119">
        <v>556</v>
      </c>
    </row>
    <row r="6" spans="1:11">
      <c r="A6" s="174" t="s">
        <v>75</v>
      </c>
      <c r="B6" s="3">
        <v>26</v>
      </c>
      <c r="C6" s="3">
        <v>46</v>
      </c>
      <c r="D6" s="3">
        <v>18</v>
      </c>
      <c r="E6" s="3">
        <v>27</v>
      </c>
      <c r="F6" s="4">
        <v>0</v>
      </c>
      <c r="G6" s="4">
        <v>0</v>
      </c>
      <c r="H6" s="4">
        <v>8</v>
      </c>
      <c r="I6" s="4">
        <v>19</v>
      </c>
      <c r="J6" s="4">
        <v>0</v>
      </c>
      <c r="K6" s="4">
        <v>0</v>
      </c>
    </row>
    <row r="7" spans="1:11">
      <c r="A7" s="174" t="s">
        <v>58</v>
      </c>
      <c r="B7" s="3">
        <v>1</v>
      </c>
      <c r="C7" s="3">
        <v>3</v>
      </c>
      <c r="D7" s="3">
        <v>1</v>
      </c>
      <c r="E7" s="3">
        <v>3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74" t="s">
        <v>76</v>
      </c>
      <c r="B8" s="3">
        <v>17</v>
      </c>
      <c r="C8" s="3">
        <v>21</v>
      </c>
      <c r="D8" s="3">
        <v>2</v>
      </c>
      <c r="E8" s="3">
        <v>3</v>
      </c>
      <c r="F8" s="3">
        <v>15</v>
      </c>
      <c r="G8" s="3">
        <v>18</v>
      </c>
      <c r="H8" s="3">
        <v>0</v>
      </c>
      <c r="I8" s="3">
        <v>0</v>
      </c>
      <c r="J8" s="3">
        <v>0</v>
      </c>
      <c r="K8" s="3">
        <v>0</v>
      </c>
    </row>
    <row r="9" spans="1:11">
      <c r="A9" s="174" t="s">
        <v>77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1" t="s">
        <v>78</v>
      </c>
      <c r="K9" s="271"/>
    </row>
    <row r="10" spans="1:11">
      <c r="A10" s="174" t="s">
        <v>60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4" t="s">
        <v>61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1" t="s">
        <v>78</v>
      </c>
      <c r="K11" s="271"/>
    </row>
    <row r="12" spans="1:11">
      <c r="A12" s="174" t="s">
        <v>90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1" t="s">
        <v>78</v>
      </c>
      <c r="K12" s="271"/>
    </row>
    <row r="13" spans="1:11">
      <c r="A13" s="174" t="s">
        <v>79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1" t="s">
        <v>78</v>
      </c>
      <c r="I13" s="271"/>
      <c r="J13" s="271" t="s">
        <v>78</v>
      </c>
      <c r="K13" s="271"/>
    </row>
    <row r="14" spans="1:11">
      <c r="A14" s="174" t="s">
        <v>80</v>
      </c>
      <c r="B14" s="3">
        <v>0</v>
      </c>
      <c r="C14" s="3">
        <v>0</v>
      </c>
      <c r="D14" s="3">
        <v>0</v>
      </c>
      <c r="E14" s="3">
        <v>0</v>
      </c>
      <c r="F14" s="271" t="s">
        <v>78</v>
      </c>
      <c r="G14" s="271"/>
      <c r="H14" s="271" t="s">
        <v>78</v>
      </c>
      <c r="I14" s="271"/>
      <c r="J14" s="271" t="s">
        <v>78</v>
      </c>
      <c r="K14" s="271"/>
    </row>
    <row r="15" spans="1:11">
      <c r="A15" s="174" t="s">
        <v>62</v>
      </c>
      <c r="B15" s="3">
        <v>0.3</v>
      </c>
      <c r="C15" s="3">
        <v>0.3</v>
      </c>
      <c r="D15" s="3">
        <v>0</v>
      </c>
      <c r="E15" s="3">
        <v>0</v>
      </c>
      <c r="F15" s="3">
        <v>0</v>
      </c>
      <c r="G15" s="3">
        <v>0</v>
      </c>
      <c r="H15" s="3">
        <v>0.3</v>
      </c>
      <c r="I15" s="3">
        <v>0.3</v>
      </c>
      <c r="J15" s="3">
        <v>0</v>
      </c>
      <c r="K15" s="3">
        <v>0</v>
      </c>
    </row>
    <row r="16" spans="1:11">
      <c r="A16" s="174" t="s">
        <v>63</v>
      </c>
      <c r="B16" s="118">
        <v>26</v>
      </c>
      <c r="C16" s="118">
        <v>39</v>
      </c>
      <c r="D16" s="118">
        <v>6</v>
      </c>
      <c r="E16" s="118">
        <v>9</v>
      </c>
      <c r="F16" s="118">
        <v>9</v>
      </c>
      <c r="G16" s="118">
        <v>14</v>
      </c>
      <c r="H16" s="118">
        <v>11</v>
      </c>
      <c r="I16" s="118">
        <v>16</v>
      </c>
      <c r="J16" s="179">
        <v>0</v>
      </c>
      <c r="K16" s="179">
        <v>0</v>
      </c>
    </row>
    <row r="17" spans="1:11">
      <c r="A17" s="174" t="s">
        <v>64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4" t="s">
        <v>81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4" t="s">
        <v>82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1" t="s">
        <v>78</v>
      </c>
      <c r="I19" s="271"/>
      <c r="J19" s="271" t="s">
        <v>78</v>
      </c>
      <c r="K19" s="271"/>
    </row>
    <row r="20" spans="1:11">
      <c r="A20" s="174" t="s">
        <v>83</v>
      </c>
      <c r="B20" s="3">
        <v>0</v>
      </c>
      <c r="C20" s="3">
        <v>0</v>
      </c>
      <c r="D20" s="3">
        <v>0</v>
      </c>
      <c r="E20" s="3">
        <v>0</v>
      </c>
      <c r="F20" s="271" t="s">
        <v>78</v>
      </c>
      <c r="G20" s="271"/>
      <c r="H20" s="271" t="s">
        <v>78</v>
      </c>
      <c r="I20" s="271"/>
      <c r="J20" s="271" t="s">
        <v>78</v>
      </c>
      <c r="K20" s="271"/>
    </row>
    <row r="21" spans="1:11">
      <c r="A21" s="174" t="s">
        <v>84</v>
      </c>
      <c r="B21" s="3">
        <v>0</v>
      </c>
      <c r="C21" s="3">
        <v>0</v>
      </c>
      <c r="D21" s="3">
        <v>0</v>
      </c>
      <c r="E21" s="3">
        <v>0</v>
      </c>
      <c r="F21" s="271" t="s">
        <v>78</v>
      </c>
      <c r="G21" s="271"/>
      <c r="H21" s="271" t="s">
        <v>78</v>
      </c>
      <c r="I21" s="271"/>
      <c r="J21" s="271" t="s">
        <v>78</v>
      </c>
      <c r="K21" s="271"/>
    </row>
    <row r="22" spans="1:11">
      <c r="A22" s="174" t="s">
        <v>85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1" t="s">
        <v>78</v>
      </c>
      <c r="I22" s="271"/>
      <c r="J22" s="271" t="s">
        <v>78</v>
      </c>
      <c r="K22" s="271"/>
    </row>
    <row r="23" spans="1:11">
      <c r="A23" s="174" t="s">
        <v>86</v>
      </c>
      <c r="B23" s="3">
        <v>0</v>
      </c>
      <c r="C23" s="3">
        <v>0</v>
      </c>
      <c r="D23" s="3">
        <v>0</v>
      </c>
      <c r="E23" s="3">
        <v>0</v>
      </c>
      <c r="F23" s="271" t="s">
        <v>78</v>
      </c>
      <c r="G23" s="271"/>
      <c r="H23" s="271" t="s">
        <v>78</v>
      </c>
      <c r="I23" s="271"/>
      <c r="J23" s="271" t="s">
        <v>78</v>
      </c>
      <c r="K23" s="271"/>
    </row>
    <row r="24" spans="1:11">
      <c r="A24" s="174" t="s">
        <v>87</v>
      </c>
      <c r="B24" s="3">
        <v>0</v>
      </c>
      <c r="C24" s="3">
        <v>0</v>
      </c>
      <c r="D24" s="3">
        <v>0</v>
      </c>
      <c r="E24" s="3">
        <v>0</v>
      </c>
      <c r="F24" s="271" t="s">
        <v>78</v>
      </c>
      <c r="G24" s="271"/>
      <c r="H24" s="271" t="s">
        <v>78</v>
      </c>
      <c r="I24" s="271"/>
      <c r="J24" s="271" t="s">
        <v>78</v>
      </c>
      <c r="K24" s="271"/>
    </row>
    <row r="25" spans="1:11">
      <c r="A25" s="174" t="s">
        <v>49</v>
      </c>
      <c r="B25" s="3">
        <f>B5+B6+B7+B8+B9+B10+B11+B12+B13+B15+B14+B16+B17+B18+B19+B20+B21+B22+B23+B24</f>
        <v>2792.3</v>
      </c>
      <c r="C25" s="3">
        <f t="shared" ref="C25:E25" si="0">C5+C6+C7+C8+C9+C10+C11+C12+C13+C15+C14+C16+C17+C18+C19+C20+C21+C22+C23+C24</f>
        <v>4893.3</v>
      </c>
      <c r="D25" s="3">
        <f t="shared" si="0"/>
        <v>962</v>
      </c>
      <c r="E25" s="3">
        <f t="shared" si="0"/>
        <v>1690</v>
      </c>
      <c r="F25" s="3">
        <f>F5+F6+F7+F8+F9+F10+F11+F12+F13</f>
        <v>886</v>
      </c>
      <c r="G25" s="3">
        <f>G5+G6+G7+G8+G9+G10+G11+G12+G13</f>
        <v>1544</v>
      </c>
      <c r="H25" s="3">
        <f>H10+H9+H8+H7+H6+H5+H11+H16</f>
        <v>592</v>
      </c>
      <c r="I25" s="3">
        <f>I10+I9+I8+I7+I6+I5+I11+I16</f>
        <v>1089</v>
      </c>
      <c r="J25" s="3">
        <f>J8+J7+J6+J5</f>
        <v>343</v>
      </c>
      <c r="K25" s="3">
        <f>K8+K7+K6+K5</f>
        <v>556</v>
      </c>
    </row>
    <row r="27" spans="1:11">
      <c r="A27" s="5" t="s">
        <v>88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17" sqref="E17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74" t="s">
        <v>137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20.25">
      <c r="A2" s="140"/>
      <c r="B2" s="140"/>
      <c r="C2" s="140"/>
      <c r="D2" s="141"/>
      <c r="E2" s="142"/>
      <c r="F2" s="142"/>
      <c r="G2" s="142"/>
      <c r="H2" s="143"/>
      <c r="I2" s="144" t="s">
        <v>91</v>
      </c>
      <c r="J2" s="143"/>
      <c r="K2" s="145"/>
    </row>
    <row r="3" spans="1:11" ht="20.25">
      <c r="A3" s="276" t="s">
        <v>71</v>
      </c>
      <c r="B3" s="276" t="s">
        <v>72</v>
      </c>
      <c r="C3" s="276"/>
      <c r="D3" s="276" t="s">
        <v>73</v>
      </c>
      <c r="E3" s="276"/>
      <c r="F3" s="276" t="s">
        <v>67</v>
      </c>
      <c r="G3" s="276"/>
      <c r="H3" s="276" t="s">
        <v>68</v>
      </c>
      <c r="I3" s="276"/>
      <c r="J3" s="276" t="s">
        <v>69</v>
      </c>
      <c r="K3" s="276"/>
    </row>
    <row r="4" spans="1:11" ht="20.25">
      <c r="A4" s="276"/>
      <c r="B4" s="175" t="s">
        <v>9</v>
      </c>
      <c r="C4" s="175" t="s">
        <v>92</v>
      </c>
      <c r="D4" s="175" t="s">
        <v>9</v>
      </c>
      <c r="E4" s="175" t="s">
        <v>92</v>
      </c>
      <c r="F4" s="175" t="s">
        <v>9</v>
      </c>
      <c r="G4" s="175" t="s">
        <v>92</v>
      </c>
      <c r="H4" s="175" t="s">
        <v>9</v>
      </c>
      <c r="I4" s="175" t="s">
        <v>92</v>
      </c>
      <c r="J4" s="175" t="s">
        <v>9</v>
      </c>
      <c r="K4" s="175" t="s">
        <v>92</v>
      </c>
    </row>
    <row r="5" spans="1:11" ht="20.25">
      <c r="A5" s="175" t="s">
        <v>56</v>
      </c>
      <c r="B5" s="146">
        <f>D5+F5+H5+J5</f>
        <v>278.83000000000004</v>
      </c>
      <c r="C5" s="146">
        <f>E5+G5+I5+K5</f>
        <v>565.91</v>
      </c>
      <c r="D5" s="146">
        <v>225.78</v>
      </c>
      <c r="E5" s="146">
        <v>464.03</v>
      </c>
      <c r="F5" s="146">
        <v>32.03</v>
      </c>
      <c r="G5" s="146">
        <v>68.959999999999994</v>
      </c>
      <c r="H5" s="146">
        <v>11.48</v>
      </c>
      <c r="I5" s="146">
        <v>20.67</v>
      </c>
      <c r="J5" s="146">
        <v>9.5399999999999991</v>
      </c>
      <c r="K5" s="146">
        <v>12.25</v>
      </c>
    </row>
    <row r="6" spans="1:11" ht="20.25">
      <c r="A6" s="175" t="s">
        <v>75</v>
      </c>
      <c r="B6" s="146">
        <f t="shared" ref="B6:C24" si="0">D6+F6+H6+J6</f>
        <v>83.820000000000007</v>
      </c>
      <c r="C6" s="146">
        <f t="shared" si="0"/>
        <v>159.4</v>
      </c>
      <c r="D6" s="147">
        <v>74.64</v>
      </c>
      <c r="E6" s="147">
        <v>138.28</v>
      </c>
      <c r="F6" s="148">
        <v>4.32</v>
      </c>
      <c r="G6" s="148">
        <v>7.16</v>
      </c>
      <c r="H6" s="148">
        <v>2.88</v>
      </c>
      <c r="I6" s="148">
        <v>4.6900000000000004</v>
      </c>
      <c r="J6" s="148">
        <v>1.98</v>
      </c>
      <c r="K6" s="148">
        <v>9.27</v>
      </c>
    </row>
    <row r="7" spans="1:11" ht="20.25">
      <c r="A7" s="175" t="s">
        <v>58</v>
      </c>
      <c r="B7" s="146">
        <f t="shared" si="0"/>
        <v>209.53938301886868</v>
      </c>
      <c r="C7" s="146">
        <f t="shared" si="0"/>
        <v>481.09543018868055</v>
      </c>
      <c r="D7" s="147">
        <v>156.08242075471773</v>
      </c>
      <c r="E7" s="147">
        <v>358.24113962264289</v>
      </c>
      <c r="F7" s="147">
        <v>39.127226415094334</v>
      </c>
      <c r="G7" s="147">
        <v>82.906498113207505</v>
      </c>
      <c r="H7" s="147">
        <v>6.4879207547169813</v>
      </c>
      <c r="I7" s="147">
        <v>17.635288679245285</v>
      </c>
      <c r="J7" s="147">
        <v>7.8418150943396245</v>
      </c>
      <c r="K7" s="147">
        <v>22.312503773584915</v>
      </c>
    </row>
    <row r="8" spans="1:11" ht="20.25">
      <c r="A8" s="175" t="s">
        <v>76</v>
      </c>
      <c r="B8" s="146">
        <f t="shared" si="0"/>
        <v>1.89</v>
      </c>
      <c r="C8" s="146">
        <f t="shared" si="0"/>
        <v>10.28</v>
      </c>
      <c r="D8" s="147">
        <v>1.89</v>
      </c>
      <c r="E8" s="147">
        <v>9.7899999999999991</v>
      </c>
      <c r="F8" s="147">
        <v>0</v>
      </c>
      <c r="G8" s="147">
        <v>0.49</v>
      </c>
      <c r="H8" s="147">
        <v>0</v>
      </c>
      <c r="I8" s="147">
        <v>0</v>
      </c>
      <c r="J8" s="147">
        <v>0</v>
      </c>
      <c r="K8" s="147">
        <v>0</v>
      </c>
    </row>
    <row r="9" spans="1:11" ht="20.25">
      <c r="A9" s="175" t="s">
        <v>77</v>
      </c>
      <c r="B9" s="146">
        <f t="shared" si="0"/>
        <v>0</v>
      </c>
      <c r="C9" s="146">
        <f t="shared" si="0"/>
        <v>0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</row>
    <row r="10" spans="1:11" ht="20.25">
      <c r="A10" s="175" t="s">
        <v>60</v>
      </c>
      <c r="B10" s="146">
        <f t="shared" si="0"/>
        <v>0.1</v>
      </c>
      <c r="C10" s="146">
        <f t="shared" si="0"/>
        <v>0.72</v>
      </c>
      <c r="D10" s="151">
        <v>0</v>
      </c>
      <c r="E10" s="151">
        <v>0</v>
      </c>
      <c r="F10" s="151">
        <v>0</v>
      </c>
      <c r="G10" s="151">
        <v>0.62</v>
      </c>
      <c r="H10" s="151">
        <v>0</v>
      </c>
      <c r="I10" s="151">
        <v>0</v>
      </c>
      <c r="J10" s="151">
        <v>0.1</v>
      </c>
      <c r="K10" s="151">
        <v>0.1</v>
      </c>
    </row>
    <row r="11" spans="1:11" ht="20.25">
      <c r="A11" s="175" t="s">
        <v>61</v>
      </c>
      <c r="B11" s="146">
        <f t="shared" si="0"/>
        <v>2.14</v>
      </c>
      <c r="C11" s="146">
        <f t="shared" si="0"/>
        <v>3.41</v>
      </c>
      <c r="D11" s="147">
        <v>2.14</v>
      </c>
      <c r="E11" s="147">
        <v>3.41</v>
      </c>
      <c r="F11" s="147">
        <v>0</v>
      </c>
      <c r="G11" s="147">
        <v>0</v>
      </c>
      <c r="H11" s="147">
        <v>0</v>
      </c>
      <c r="I11" s="147">
        <v>0</v>
      </c>
      <c r="J11" s="149">
        <v>0</v>
      </c>
      <c r="K11" s="149">
        <v>0</v>
      </c>
    </row>
    <row r="12" spans="1:11" ht="20.25">
      <c r="A12" s="175" t="s">
        <v>93</v>
      </c>
      <c r="B12" s="146">
        <f t="shared" si="0"/>
        <v>0</v>
      </c>
      <c r="C12" s="146">
        <f t="shared" si="0"/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</row>
    <row r="13" spans="1:11" ht="20.25">
      <c r="A13" s="175" t="s">
        <v>79</v>
      </c>
      <c r="B13" s="146">
        <f t="shared" si="0"/>
        <v>11.780000000000001</v>
      </c>
      <c r="C13" s="146">
        <f t="shared" si="0"/>
        <v>25.11</v>
      </c>
      <c r="D13" s="151">
        <v>6.57</v>
      </c>
      <c r="E13" s="151">
        <v>13.690000000000001</v>
      </c>
      <c r="F13" s="151">
        <v>4</v>
      </c>
      <c r="G13" s="151">
        <v>10.1</v>
      </c>
      <c r="H13" s="152">
        <v>1.21</v>
      </c>
      <c r="I13" s="152">
        <v>1.32</v>
      </c>
      <c r="J13" s="147">
        <v>0</v>
      </c>
      <c r="K13" s="147">
        <v>0</v>
      </c>
    </row>
    <row r="14" spans="1:11" ht="20.25">
      <c r="A14" s="175" t="s">
        <v>80</v>
      </c>
      <c r="B14" s="146">
        <f t="shared" si="0"/>
        <v>0</v>
      </c>
      <c r="C14" s="146">
        <f t="shared" si="0"/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</row>
    <row r="15" spans="1:11" ht="20.25">
      <c r="A15" s="175" t="s">
        <v>62</v>
      </c>
      <c r="B15" s="146">
        <f t="shared" si="0"/>
        <v>17.450000000000003</v>
      </c>
      <c r="C15" s="146">
        <f t="shared" si="0"/>
        <v>41.95</v>
      </c>
      <c r="D15" s="147">
        <v>7.17</v>
      </c>
      <c r="E15" s="147">
        <v>15.35</v>
      </c>
      <c r="F15" s="147">
        <v>2.15</v>
      </c>
      <c r="G15" s="147">
        <v>8.11</v>
      </c>
      <c r="H15" s="147">
        <v>0</v>
      </c>
      <c r="I15" s="147">
        <v>0.8</v>
      </c>
      <c r="J15" s="147">
        <v>8.1300000000000008</v>
      </c>
      <c r="K15" s="147">
        <v>17.690000000000001</v>
      </c>
    </row>
    <row r="16" spans="1:11" ht="20.25">
      <c r="A16" s="175" t="s">
        <v>63</v>
      </c>
      <c r="B16" s="146">
        <f t="shared" si="0"/>
        <v>1.1199999999999999</v>
      </c>
      <c r="C16" s="146">
        <f t="shared" si="0"/>
        <v>1.82</v>
      </c>
      <c r="D16" s="146">
        <v>0</v>
      </c>
      <c r="E16" s="146">
        <v>0</v>
      </c>
      <c r="F16" s="146">
        <v>0.83</v>
      </c>
      <c r="G16" s="146">
        <v>1.1200000000000001</v>
      </c>
      <c r="H16" s="146">
        <v>0.28999999999999998</v>
      </c>
      <c r="I16" s="146">
        <v>0.7</v>
      </c>
      <c r="J16" s="147">
        <v>0</v>
      </c>
      <c r="K16" s="147">
        <v>0</v>
      </c>
    </row>
    <row r="17" spans="1:11" ht="20.25">
      <c r="A17" s="175" t="s">
        <v>64</v>
      </c>
      <c r="B17" s="146">
        <f t="shared" si="0"/>
        <v>10.714029999999994</v>
      </c>
      <c r="C17" s="146">
        <f t="shared" si="0"/>
        <v>35.594621000000004</v>
      </c>
      <c r="D17" s="147">
        <v>-6.2172489379008798E-15</v>
      </c>
      <c r="E17" s="147">
        <v>-3.5527136788005001E-15</v>
      </c>
      <c r="F17" s="147">
        <v>0</v>
      </c>
      <c r="G17" s="147">
        <v>0.122015</v>
      </c>
      <c r="H17" s="147">
        <v>8.3264490000000002</v>
      </c>
      <c r="I17" s="147">
        <v>32.466188000000002</v>
      </c>
      <c r="J17" s="147">
        <v>2.387581</v>
      </c>
      <c r="K17" s="147">
        <v>3.006418</v>
      </c>
    </row>
    <row r="18" spans="1:11" ht="20.25">
      <c r="A18" s="175" t="s">
        <v>81</v>
      </c>
      <c r="B18" s="146">
        <f t="shared" si="0"/>
        <v>0</v>
      </c>
      <c r="C18" s="146">
        <f t="shared" si="0"/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</row>
    <row r="19" spans="1:11" ht="20.25">
      <c r="A19" s="175" t="s">
        <v>82</v>
      </c>
      <c r="B19" s="146">
        <f t="shared" si="0"/>
        <v>0</v>
      </c>
      <c r="C19" s="146">
        <f t="shared" si="0"/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</row>
    <row r="20" spans="1:11" ht="20.25">
      <c r="A20" s="175" t="s">
        <v>83</v>
      </c>
      <c r="B20" s="146">
        <f t="shared" si="0"/>
        <v>0</v>
      </c>
      <c r="C20" s="146">
        <f t="shared" si="0"/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</row>
    <row r="21" spans="1:11" ht="20.25">
      <c r="A21" s="175" t="s">
        <v>84</v>
      </c>
      <c r="B21" s="146">
        <f t="shared" si="0"/>
        <v>0</v>
      </c>
      <c r="C21" s="146">
        <f t="shared" si="0"/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</row>
    <row r="22" spans="1:11" ht="20.25">
      <c r="A22" s="175" t="s">
        <v>85</v>
      </c>
      <c r="B22" s="146">
        <f t="shared" si="0"/>
        <v>0</v>
      </c>
      <c r="C22" s="146">
        <f t="shared" si="0"/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</row>
    <row r="23" spans="1:11" ht="20.25">
      <c r="A23" s="175" t="s">
        <v>86</v>
      </c>
      <c r="B23" s="146">
        <f t="shared" si="0"/>
        <v>0</v>
      </c>
      <c r="C23" s="146">
        <f t="shared" si="0"/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</row>
    <row r="24" spans="1:11" ht="20.25">
      <c r="A24" s="175" t="s">
        <v>87</v>
      </c>
      <c r="B24" s="146">
        <f t="shared" si="0"/>
        <v>0</v>
      </c>
      <c r="C24" s="146">
        <f t="shared" si="0"/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</row>
    <row r="25" spans="1:11" ht="20.25">
      <c r="A25" s="175" t="s">
        <v>99</v>
      </c>
      <c r="B25" s="146">
        <f t="shared" ref="B25:C25" si="1">D25+F25+H25+J25</f>
        <v>0</v>
      </c>
      <c r="C25" s="146">
        <f t="shared" si="1"/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</row>
    <row r="26" spans="1:11" ht="20.25">
      <c r="A26" s="175" t="s">
        <v>49</v>
      </c>
      <c r="B26" s="146">
        <f>SUM(B5:B25)</f>
        <v>617.38341301886874</v>
      </c>
      <c r="C26" s="146">
        <f>SUM(C5:C25)</f>
        <v>1325.2900511886803</v>
      </c>
      <c r="D26" s="146">
        <f t="shared" ref="D26:K26" si="2">SUM(D5:D24)</f>
        <v>474.2724207547177</v>
      </c>
      <c r="E26" s="146">
        <f t="shared" si="2"/>
        <v>1002.7911396226428</v>
      </c>
      <c r="F26" s="146">
        <f t="shared" si="2"/>
        <v>82.45722641509434</v>
      </c>
      <c r="G26" s="146">
        <f t="shared" si="2"/>
        <v>179.58851311320748</v>
      </c>
      <c r="H26" s="146">
        <f t="shared" si="2"/>
        <v>30.674369754716981</v>
      </c>
      <c r="I26" s="146">
        <f t="shared" si="2"/>
        <v>78.281476679245287</v>
      </c>
      <c r="J26" s="146">
        <f t="shared" si="2"/>
        <v>29.979396094339631</v>
      </c>
      <c r="K26" s="146">
        <f t="shared" si="2"/>
        <v>64.628921773584921</v>
      </c>
    </row>
    <row r="28" spans="1:11">
      <c r="A28" s="150" t="s">
        <v>88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12" sqref="H12:H25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2" customWidth="1"/>
    <col min="8" max="8" width="19.875" customWidth="1"/>
    <col min="9" max="9" width="15.75" customWidth="1"/>
  </cols>
  <sheetData>
    <row r="1" spans="1:9" ht="29.25">
      <c r="A1" s="277" t="s">
        <v>138</v>
      </c>
      <c r="B1" s="277"/>
      <c r="C1" s="277"/>
      <c r="D1" s="277"/>
      <c r="E1" s="277"/>
      <c r="F1" s="278"/>
      <c r="G1" s="278"/>
      <c r="H1" s="279"/>
      <c r="I1" s="279"/>
    </row>
    <row r="2" spans="1:9" ht="20.25">
      <c r="A2" s="180"/>
      <c r="B2" s="181"/>
      <c r="C2" s="181"/>
      <c r="D2" s="181"/>
      <c r="E2" s="181"/>
      <c r="F2" s="180"/>
      <c r="G2" s="182"/>
    </row>
    <row r="3" spans="1:9" ht="20.25">
      <c r="A3" s="280" t="s">
        <v>100</v>
      </c>
      <c r="B3" s="281" t="s">
        <v>101</v>
      </c>
      <c r="C3" s="280"/>
      <c r="D3" s="282" t="s">
        <v>102</v>
      </c>
      <c r="E3" s="282"/>
      <c r="F3" s="283" t="s">
        <v>103</v>
      </c>
      <c r="G3" s="283" t="s">
        <v>104</v>
      </c>
      <c r="H3" s="283" t="s">
        <v>105</v>
      </c>
      <c r="I3" s="283" t="s">
        <v>106</v>
      </c>
    </row>
    <row r="4" spans="1:9" ht="20.25">
      <c r="A4" s="280"/>
      <c r="B4" s="183" t="s">
        <v>107</v>
      </c>
      <c r="C4" s="183" t="s">
        <v>108</v>
      </c>
      <c r="D4" s="183" t="s">
        <v>107</v>
      </c>
      <c r="E4" s="183" t="s">
        <v>108</v>
      </c>
      <c r="F4" s="283"/>
      <c r="G4" s="283"/>
      <c r="H4" s="283"/>
      <c r="I4" s="283"/>
    </row>
    <row r="5" spans="1:9" ht="20.25">
      <c r="A5" s="184" t="s">
        <v>56</v>
      </c>
      <c r="B5" s="185">
        <v>543</v>
      </c>
      <c r="C5" s="186">
        <v>94.8</v>
      </c>
      <c r="D5" s="187">
        <v>534</v>
      </c>
      <c r="E5" s="186">
        <v>282.95999999999998</v>
      </c>
      <c r="F5" s="185">
        <v>550</v>
      </c>
      <c r="G5" s="188">
        <f>C5+E5</f>
        <v>377.76</v>
      </c>
      <c r="H5" s="189">
        <v>521.92999999999995</v>
      </c>
      <c r="I5" s="190">
        <f>H5/G5</f>
        <v>1.3816444303261328</v>
      </c>
    </row>
    <row r="6" spans="1:9" ht="20.25">
      <c r="A6" s="184" t="s">
        <v>57</v>
      </c>
      <c r="B6" s="185">
        <v>18</v>
      </c>
      <c r="C6" s="186">
        <v>2.9716930000000001</v>
      </c>
      <c r="D6" s="185">
        <v>19</v>
      </c>
      <c r="E6" s="186">
        <v>10.919359999999999</v>
      </c>
      <c r="F6" s="185">
        <v>19</v>
      </c>
      <c r="G6" s="188">
        <f t="shared" ref="G6:G25" si="0">C6+E6</f>
        <v>13.891052999999999</v>
      </c>
      <c r="H6" s="189">
        <v>48.2</v>
      </c>
      <c r="I6" s="190">
        <f t="shared" ref="I6:I26" si="1">H6/G6</f>
        <v>3.4698593403970173</v>
      </c>
    </row>
    <row r="7" spans="1:9" ht="20.25">
      <c r="A7" s="184" t="s">
        <v>58</v>
      </c>
      <c r="B7" s="185">
        <v>0</v>
      </c>
      <c r="C7" s="185">
        <v>0</v>
      </c>
      <c r="D7" s="185">
        <v>0</v>
      </c>
      <c r="E7" s="185">
        <v>0</v>
      </c>
      <c r="F7" s="185">
        <v>0</v>
      </c>
      <c r="G7" s="188">
        <f t="shared" si="0"/>
        <v>0</v>
      </c>
      <c r="H7" s="189"/>
      <c r="I7" s="190" t="e">
        <f t="shared" si="1"/>
        <v>#DIV/0!</v>
      </c>
    </row>
    <row r="8" spans="1:9" ht="20.25">
      <c r="A8" s="184" t="s">
        <v>59</v>
      </c>
      <c r="B8" s="185">
        <v>64</v>
      </c>
      <c r="C8" s="185">
        <v>9.17</v>
      </c>
      <c r="D8" s="185">
        <v>47</v>
      </c>
      <c r="E8" s="185">
        <v>11.23</v>
      </c>
      <c r="F8" s="185">
        <v>64</v>
      </c>
      <c r="G8" s="188">
        <f t="shared" si="0"/>
        <v>20.399999999999999</v>
      </c>
      <c r="H8" s="189">
        <v>213.35</v>
      </c>
      <c r="I8" s="190">
        <f t="shared" si="1"/>
        <v>10.458333333333334</v>
      </c>
    </row>
    <row r="9" spans="1:9" ht="20.25">
      <c r="A9" s="184" t="s">
        <v>62</v>
      </c>
      <c r="B9" s="185">
        <v>0</v>
      </c>
      <c r="C9" s="185">
        <v>0</v>
      </c>
      <c r="D9" s="185">
        <v>0</v>
      </c>
      <c r="E9" s="185">
        <v>0</v>
      </c>
      <c r="F9" s="185">
        <v>0</v>
      </c>
      <c r="G9" s="188">
        <f t="shared" si="0"/>
        <v>0</v>
      </c>
      <c r="H9" s="185">
        <v>0</v>
      </c>
      <c r="I9" s="190" t="e">
        <f t="shared" si="1"/>
        <v>#DIV/0!</v>
      </c>
    </row>
    <row r="10" spans="1:9" ht="20.25">
      <c r="A10" s="184" t="s">
        <v>77</v>
      </c>
      <c r="B10" s="185">
        <v>0</v>
      </c>
      <c r="C10" s="185">
        <v>0</v>
      </c>
      <c r="D10" s="185">
        <v>0</v>
      </c>
      <c r="E10" s="185">
        <v>0</v>
      </c>
      <c r="F10" s="185">
        <v>0</v>
      </c>
      <c r="G10" s="188">
        <f t="shared" si="0"/>
        <v>0</v>
      </c>
      <c r="H10" s="185">
        <v>0</v>
      </c>
      <c r="I10" s="190" t="e">
        <f t="shared" si="1"/>
        <v>#DIV/0!</v>
      </c>
    </row>
    <row r="11" spans="1:9" ht="20.25">
      <c r="A11" s="184" t="s">
        <v>60</v>
      </c>
      <c r="B11" s="185">
        <v>0</v>
      </c>
      <c r="C11" s="185">
        <v>0</v>
      </c>
      <c r="D11" s="185">
        <v>0</v>
      </c>
      <c r="E11" s="185">
        <v>0</v>
      </c>
      <c r="F11" s="185">
        <v>0</v>
      </c>
      <c r="G11" s="188">
        <f t="shared" si="0"/>
        <v>0</v>
      </c>
      <c r="H11" s="185">
        <v>0</v>
      </c>
      <c r="I11" s="190" t="e">
        <f t="shared" si="1"/>
        <v>#DIV/0!</v>
      </c>
    </row>
    <row r="12" spans="1:9" ht="20.25">
      <c r="A12" s="184" t="s">
        <v>63</v>
      </c>
      <c r="B12" s="185">
        <v>1</v>
      </c>
      <c r="C12" s="185">
        <v>0.16</v>
      </c>
      <c r="D12" s="185">
        <v>1</v>
      </c>
      <c r="E12" s="185">
        <v>0.37</v>
      </c>
      <c r="F12" s="185">
        <v>1</v>
      </c>
      <c r="G12" s="188">
        <f t="shared" si="0"/>
        <v>0.53</v>
      </c>
      <c r="H12" s="185">
        <v>0</v>
      </c>
      <c r="I12" s="190">
        <f t="shared" si="1"/>
        <v>0</v>
      </c>
    </row>
    <row r="13" spans="1:9" ht="20.25">
      <c r="A13" s="184" t="s">
        <v>61</v>
      </c>
      <c r="B13" s="185">
        <v>0</v>
      </c>
      <c r="C13" s="185">
        <v>0</v>
      </c>
      <c r="D13" s="185">
        <v>0</v>
      </c>
      <c r="E13" s="185">
        <v>0</v>
      </c>
      <c r="F13" s="185">
        <v>0</v>
      </c>
      <c r="G13" s="188">
        <f t="shared" si="0"/>
        <v>0</v>
      </c>
      <c r="H13" s="185">
        <v>0</v>
      </c>
      <c r="I13" s="190" t="e">
        <f t="shared" si="1"/>
        <v>#DIV/0!</v>
      </c>
    </row>
    <row r="14" spans="1:9" ht="20.25">
      <c r="A14" s="184" t="s">
        <v>93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8">
        <f t="shared" si="0"/>
        <v>0</v>
      </c>
      <c r="H14" s="185">
        <v>0</v>
      </c>
      <c r="I14" s="190" t="e">
        <f t="shared" si="1"/>
        <v>#DIV/0!</v>
      </c>
    </row>
    <row r="15" spans="1:9" ht="20.25">
      <c r="A15" s="184" t="s">
        <v>109</v>
      </c>
      <c r="B15" s="185">
        <v>0</v>
      </c>
      <c r="C15" s="185">
        <v>0</v>
      </c>
      <c r="D15" s="185">
        <v>0</v>
      </c>
      <c r="E15" s="185">
        <v>0</v>
      </c>
      <c r="F15" s="185">
        <v>0</v>
      </c>
      <c r="G15" s="188">
        <f t="shared" si="0"/>
        <v>0</v>
      </c>
      <c r="H15" s="185">
        <v>0</v>
      </c>
      <c r="I15" s="190" t="e">
        <f t="shared" si="1"/>
        <v>#DIV/0!</v>
      </c>
    </row>
    <row r="16" spans="1:9" ht="20.25">
      <c r="A16" s="184" t="s">
        <v>110</v>
      </c>
      <c r="B16" s="185">
        <v>0</v>
      </c>
      <c r="C16" s="185">
        <v>0</v>
      </c>
      <c r="D16" s="185">
        <v>0</v>
      </c>
      <c r="E16" s="185">
        <v>0</v>
      </c>
      <c r="F16" s="185">
        <v>0</v>
      </c>
      <c r="G16" s="188">
        <f t="shared" si="0"/>
        <v>0</v>
      </c>
      <c r="H16" s="185">
        <v>0</v>
      </c>
      <c r="I16" s="190" t="e">
        <f t="shared" si="1"/>
        <v>#DIV/0!</v>
      </c>
    </row>
    <row r="17" spans="1:9" ht="20.25">
      <c r="A17" s="184" t="s">
        <v>79</v>
      </c>
      <c r="B17" s="185">
        <v>0</v>
      </c>
      <c r="C17" s="185">
        <v>0</v>
      </c>
      <c r="D17" s="185">
        <v>0</v>
      </c>
      <c r="E17" s="185">
        <v>0</v>
      </c>
      <c r="F17" s="185">
        <v>0</v>
      </c>
      <c r="G17" s="188">
        <f t="shared" si="0"/>
        <v>0</v>
      </c>
      <c r="H17" s="185">
        <v>0</v>
      </c>
      <c r="I17" s="190" t="e">
        <f t="shared" si="1"/>
        <v>#DIV/0!</v>
      </c>
    </row>
    <row r="18" spans="1:9" ht="20.25">
      <c r="A18" s="184" t="s">
        <v>87</v>
      </c>
      <c r="B18" s="185">
        <v>0</v>
      </c>
      <c r="C18" s="185">
        <v>0</v>
      </c>
      <c r="D18" s="185">
        <v>0</v>
      </c>
      <c r="E18" s="185">
        <v>0</v>
      </c>
      <c r="F18" s="185">
        <v>0</v>
      </c>
      <c r="G18" s="188">
        <f t="shared" si="0"/>
        <v>0</v>
      </c>
      <c r="H18" s="185">
        <v>0</v>
      </c>
      <c r="I18" s="190" t="e">
        <f t="shared" si="1"/>
        <v>#DIV/0!</v>
      </c>
    </row>
    <row r="19" spans="1:9" ht="20.25">
      <c r="A19" s="184" t="s">
        <v>86</v>
      </c>
      <c r="B19" s="185">
        <v>0</v>
      </c>
      <c r="C19" s="185">
        <v>0</v>
      </c>
      <c r="D19" s="185">
        <v>0</v>
      </c>
      <c r="E19" s="185">
        <v>0</v>
      </c>
      <c r="F19" s="185">
        <v>0</v>
      </c>
      <c r="G19" s="188">
        <f t="shared" si="0"/>
        <v>0</v>
      </c>
      <c r="H19" s="185">
        <v>0</v>
      </c>
      <c r="I19" s="190" t="e">
        <f t="shared" si="1"/>
        <v>#DIV/0!</v>
      </c>
    </row>
    <row r="20" spans="1:9" ht="20.25">
      <c r="A20" s="184" t="s">
        <v>111</v>
      </c>
      <c r="B20" s="185">
        <v>0</v>
      </c>
      <c r="C20" s="185">
        <v>0</v>
      </c>
      <c r="D20" s="185">
        <v>0</v>
      </c>
      <c r="E20" s="185">
        <v>0</v>
      </c>
      <c r="F20" s="185">
        <v>0</v>
      </c>
      <c r="G20" s="188">
        <f t="shared" si="0"/>
        <v>0</v>
      </c>
      <c r="H20" s="185">
        <v>0</v>
      </c>
      <c r="I20" s="190" t="e">
        <f t="shared" si="1"/>
        <v>#DIV/0!</v>
      </c>
    </row>
    <row r="21" spans="1:9" ht="20.25">
      <c r="A21" s="184" t="s">
        <v>112</v>
      </c>
      <c r="B21" s="185">
        <v>0</v>
      </c>
      <c r="C21" s="185">
        <v>0</v>
      </c>
      <c r="D21" s="185">
        <v>0</v>
      </c>
      <c r="E21" s="185">
        <v>0</v>
      </c>
      <c r="F21" s="185">
        <v>0</v>
      </c>
      <c r="G21" s="188">
        <f t="shared" si="0"/>
        <v>0</v>
      </c>
      <c r="H21" s="185">
        <v>0</v>
      </c>
      <c r="I21" s="190" t="e">
        <f t="shared" si="1"/>
        <v>#DIV/0!</v>
      </c>
    </row>
    <row r="22" spans="1:9" ht="20.25">
      <c r="A22" s="184" t="s">
        <v>83</v>
      </c>
      <c r="B22" s="185">
        <v>0</v>
      </c>
      <c r="C22" s="185">
        <v>0</v>
      </c>
      <c r="D22" s="185">
        <v>0</v>
      </c>
      <c r="E22" s="185">
        <v>0</v>
      </c>
      <c r="F22" s="185">
        <v>0</v>
      </c>
      <c r="G22" s="188">
        <f t="shared" si="0"/>
        <v>0</v>
      </c>
      <c r="H22" s="185">
        <v>0</v>
      </c>
      <c r="I22" s="190" t="e">
        <f t="shared" si="1"/>
        <v>#DIV/0!</v>
      </c>
    </row>
    <row r="23" spans="1:9" ht="20.25">
      <c r="A23" s="184" t="s">
        <v>82</v>
      </c>
      <c r="B23" s="185">
        <v>0</v>
      </c>
      <c r="C23" s="185">
        <v>0</v>
      </c>
      <c r="D23" s="185">
        <v>0</v>
      </c>
      <c r="E23" s="185">
        <v>0</v>
      </c>
      <c r="F23" s="185">
        <v>0</v>
      </c>
      <c r="G23" s="188">
        <f t="shared" si="0"/>
        <v>0</v>
      </c>
      <c r="H23" s="185">
        <v>0</v>
      </c>
      <c r="I23" s="190" t="e">
        <f t="shared" si="1"/>
        <v>#DIV/0!</v>
      </c>
    </row>
    <row r="24" spans="1:9" ht="20.25">
      <c r="A24" s="184" t="s">
        <v>85</v>
      </c>
      <c r="B24" s="185">
        <v>0</v>
      </c>
      <c r="C24" s="185">
        <v>0</v>
      </c>
      <c r="D24" s="185">
        <v>0</v>
      </c>
      <c r="E24" s="185">
        <v>0</v>
      </c>
      <c r="F24" s="185">
        <v>0</v>
      </c>
      <c r="G24" s="188">
        <f t="shared" si="0"/>
        <v>0</v>
      </c>
      <c r="H24" s="185">
        <v>0</v>
      </c>
      <c r="I24" s="190" t="e">
        <f t="shared" si="1"/>
        <v>#DIV/0!</v>
      </c>
    </row>
    <row r="25" spans="1:9" ht="20.25">
      <c r="A25" s="184" t="s">
        <v>113</v>
      </c>
      <c r="B25" s="185">
        <v>0</v>
      </c>
      <c r="C25" s="185">
        <v>0</v>
      </c>
      <c r="D25" s="185">
        <v>0</v>
      </c>
      <c r="E25" s="185">
        <v>0</v>
      </c>
      <c r="F25" s="185">
        <v>0</v>
      </c>
      <c r="G25" s="188">
        <f t="shared" si="0"/>
        <v>0</v>
      </c>
      <c r="H25" s="185">
        <v>0</v>
      </c>
      <c r="I25" s="190" t="e">
        <f t="shared" si="1"/>
        <v>#DIV/0!</v>
      </c>
    </row>
    <row r="26" spans="1:9" ht="20.25">
      <c r="A26" s="191" t="s">
        <v>114</v>
      </c>
      <c r="B26" s="187">
        <f>SUM(B5:B25)</f>
        <v>626</v>
      </c>
      <c r="C26" s="187">
        <f t="shared" ref="C26:E26" si="2">SUM(C5:C25)</f>
        <v>107.101693</v>
      </c>
      <c r="D26" s="187">
        <f t="shared" si="2"/>
        <v>601</v>
      </c>
      <c r="E26" s="187">
        <f t="shared" si="2"/>
        <v>305.47935999999999</v>
      </c>
      <c r="F26" s="187">
        <f>SUM(F5:F25)</f>
        <v>634</v>
      </c>
      <c r="G26" s="188">
        <f t="shared" ref="G26" si="3">SUM(G5:G25)</f>
        <v>412.58105299999994</v>
      </c>
      <c r="H26" s="187">
        <f>SUM(H5:H25)</f>
        <v>783.48</v>
      </c>
      <c r="I26" s="190">
        <f t="shared" si="1"/>
        <v>1.8989723214458909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2024-04-16T08:04:28Z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