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30" yWindow="-255" windowWidth="14460" windowHeight="12510"/>
  </bookViews>
  <sheets>
    <sheet name="财字1号" sheetId="1" r:id="rId1"/>
    <sheet name="财字2号" sheetId="2" r:id="rId2"/>
    <sheet name="财字3号" sheetId="3" r:id="rId3"/>
    <sheet name="财字4号" sheetId="4" r:id="rId4"/>
    <sheet name="财字5号" sheetId="5" r:id="rId5"/>
    <sheet name="财字6号" sheetId="6" r:id="rId6"/>
  </sheets>
  <definedNames>
    <definedName name="_xlnm._FilterDatabase" localSheetId="0" hidden="1">财字1号!$B$285:$B$341</definedName>
  </definedNames>
  <calcPr calcId="145621"/>
</workbook>
</file>

<file path=xl/calcChain.xml><?xml version="1.0" encoding="utf-8"?>
<calcChain xmlns="http://schemas.openxmlformats.org/spreadsheetml/2006/main">
  <c r="D134" i="1" l="1"/>
  <c r="C112" i="1" l="1"/>
  <c r="M314" i="1" l="1"/>
  <c r="M315" i="1"/>
  <c r="M317" i="1"/>
  <c r="M321" i="1"/>
  <c r="F314" i="1"/>
  <c r="F315" i="1"/>
  <c r="F316" i="1"/>
  <c r="F317" i="1"/>
  <c r="F319" i="1"/>
  <c r="F321" i="1"/>
  <c r="F322" i="1"/>
  <c r="F324" i="1"/>
  <c r="N390" i="3" l="1"/>
  <c r="N391" i="3"/>
  <c r="N392" i="3"/>
  <c r="N382" i="3"/>
  <c r="N383" i="3"/>
  <c r="N384" i="3"/>
  <c r="N385" i="3"/>
  <c r="N386" i="3"/>
  <c r="N387" i="3"/>
  <c r="N388" i="3"/>
  <c r="N389" i="3"/>
  <c r="D400" i="3"/>
  <c r="N361" i="3" s="1"/>
  <c r="M303" i="1"/>
  <c r="M304" i="1"/>
  <c r="M305" i="1"/>
  <c r="M306" i="1"/>
  <c r="M307" i="1"/>
  <c r="M308" i="1"/>
  <c r="M309" i="1"/>
  <c r="M310" i="1"/>
  <c r="M311" i="1"/>
  <c r="M312" i="1"/>
  <c r="M293" i="1"/>
  <c r="M295" i="1"/>
  <c r="M246" i="1"/>
  <c r="M248" i="1"/>
  <c r="M223" i="1"/>
  <c r="M225" i="1"/>
  <c r="M226" i="1"/>
  <c r="M227" i="1"/>
  <c r="M211" i="1"/>
  <c r="M213" i="1"/>
  <c r="M214" i="1"/>
  <c r="M199" i="1"/>
  <c r="M200" i="1"/>
  <c r="M201" i="1"/>
  <c r="M202" i="1"/>
  <c r="M178" i="1"/>
  <c r="M180" i="1"/>
  <c r="M167" i="1"/>
  <c r="M152" i="1"/>
  <c r="M154" i="1"/>
  <c r="M129" i="1"/>
  <c r="M131" i="1"/>
  <c r="M133" i="1"/>
  <c r="M118" i="1"/>
  <c r="M119" i="1"/>
  <c r="M120" i="1"/>
  <c r="M105" i="1"/>
  <c r="M84" i="1"/>
  <c r="M86" i="1"/>
  <c r="M71" i="1"/>
  <c r="M73" i="1"/>
  <c r="M58" i="1"/>
  <c r="M59" i="1"/>
  <c r="M60" i="1"/>
  <c r="M38" i="1"/>
  <c r="M39" i="1"/>
  <c r="M40" i="1"/>
  <c r="F41" i="1"/>
  <c r="F43" i="1"/>
  <c r="F29" i="1"/>
  <c r="M25" i="1"/>
  <c r="M26" i="1"/>
  <c r="F305" i="1"/>
  <c r="F306" i="1"/>
  <c r="F307" i="1"/>
  <c r="F308" i="1"/>
  <c r="F309" i="1"/>
  <c r="F310" i="1"/>
  <c r="F311" i="1"/>
  <c r="F312" i="1"/>
  <c r="F293" i="1"/>
  <c r="F295" i="1"/>
  <c r="F270" i="1"/>
  <c r="F272" i="1"/>
  <c r="F274" i="1"/>
  <c r="F258" i="1"/>
  <c r="F259" i="1"/>
  <c r="F261" i="1"/>
  <c r="F246" i="1"/>
  <c r="F248" i="1"/>
  <c r="F223" i="1"/>
  <c r="F225" i="1"/>
  <c r="F226" i="1"/>
  <c r="F227" i="1"/>
  <c r="F228" i="1"/>
  <c r="F201" i="1"/>
  <c r="F202" i="1"/>
  <c r="F178" i="1"/>
  <c r="F180" i="1"/>
  <c r="F167" i="1"/>
  <c r="F168" i="1"/>
  <c r="F171" i="1"/>
  <c r="F151" i="1"/>
  <c r="F152" i="1"/>
  <c r="F154" i="1"/>
  <c r="F155" i="1"/>
  <c r="F133" i="1"/>
  <c r="F134" i="1"/>
  <c r="F137" i="1"/>
  <c r="F115" i="1"/>
  <c r="F118" i="1"/>
  <c r="F119" i="1"/>
  <c r="F120" i="1"/>
  <c r="F121" i="1"/>
  <c r="F123" i="1"/>
  <c r="F124" i="1"/>
  <c r="F105" i="1"/>
  <c r="F107" i="1"/>
  <c r="F86" i="1"/>
  <c r="F87" i="1"/>
  <c r="F90" i="1"/>
  <c r="F70" i="1"/>
  <c r="F71" i="1"/>
  <c r="F73" i="1"/>
  <c r="F58" i="1"/>
  <c r="F38" i="1"/>
  <c r="D393" i="3"/>
  <c r="L394" i="3"/>
  <c r="L554" i="3" s="1"/>
  <c r="L395" i="3"/>
  <c r="L555" i="3" s="1"/>
  <c r="L396" i="3"/>
  <c r="L556" i="3" s="1"/>
  <c r="L397" i="3"/>
  <c r="L557" i="3" s="1"/>
  <c r="L398" i="3"/>
  <c r="L558" i="3" s="1"/>
  <c r="L399" i="3"/>
  <c r="L559" i="3" s="1"/>
  <c r="L400" i="3"/>
  <c r="L560" i="3" s="1"/>
  <c r="L401" i="3"/>
  <c r="L561" i="3" s="1"/>
  <c r="L402" i="3"/>
  <c r="L403" i="3"/>
  <c r="L563" i="3" s="1"/>
  <c r="L404" i="3"/>
  <c r="L564" i="3" s="1"/>
  <c r="L405" i="3"/>
  <c r="L565" i="3" s="1"/>
  <c r="J394" i="3"/>
  <c r="J554" i="3" s="1"/>
  <c r="K394" i="3"/>
  <c r="J395" i="3"/>
  <c r="J555" i="3" s="1"/>
  <c r="K395" i="3"/>
  <c r="M395" i="3" s="1"/>
  <c r="J396" i="3"/>
  <c r="J556" i="3" s="1"/>
  <c r="K396" i="3"/>
  <c r="K556" i="3" s="1"/>
  <c r="J397" i="3"/>
  <c r="J557" i="3" s="1"/>
  <c r="K397" i="3"/>
  <c r="M397" i="3" s="1"/>
  <c r="J398" i="3"/>
  <c r="J558" i="3" s="1"/>
  <c r="K398" i="3"/>
  <c r="K558" i="3" s="1"/>
  <c r="J399" i="3"/>
  <c r="J559" i="3" s="1"/>
  <c r="K399" i="3"/>
  <c r="M399" i="3" s="1"/>
  <c r="J400" i="3"/>
  <c r="J560" i="3" s="1"/>
  <c r="K400" i="3"/>
  <c r="K560" i="3" s="1"/>
  <c r="J401" i="3"/>
  <c r="J561" i="3" s="1"/>
  <c r="K401" i="3"/>
  <c r="M401" i="3" s="1"/>
  <c r="J402" i="3"/>
  <c r="K402" i="3"/>
  <c r="K562" i="3" s="1"/>
  <c r="J403" i="3"/>
  <c r="K403" i="3"/>
  <c r="M403" i="3" s="1"/>
  <c r="J404" i="3"/>
  <c r="K404" i="3"/>
  <c r="K564" i="3" s="1"/>
  <c r="J405" i="3"/>
  <c r="J565" i="3" s="1"/>
  <c r="K405" i="3"/>
  <c r="K565" i="3" s="1"/>
  <c r="I405" i="3"/>
  <c r="I565" i="3" s="1"/>
  <c r="H405" i="3"/>
  <c r="H565" i="3" s="1"/>
  <c r="G405" i="3"/>
  <c r="G565" i="3" s="1"/>
  <c r="I404" i="3"/>
  <c r="I564" i="3" s="1"/>
  <c r="H404" i="3"/>
  <c r="G404" i="3"/>
  <c r="G564" i="3" s="1"/>
  <c r="I403" i="3"/>
  <c r="H403" i="3"/>
  <c r="H563" i="3" s="1"/>
  <c r="G403" i="3"/>
  <c r="G563" i="3" s="1"/>
  <c r="I402" i="3"/>
  <c r="I562" i="3" s="1"/>
  <c r="H402" i="3"/>
  <c r="H562" i="3" s="1"/>
  <c r="G402" i="3"/>
  <c r="I401" i="3"/>
  <c r="I561" i="3" s="1"/>
  <c r="H401" i="3"/>
  <c r="H561" i="3" s="1"/>
  <c r="G401" i="3"/>
  <c r="G561" i="3" s="1"/>
  <c r="I400" i="3"/>
  <c r="I560" i="3" s="1"/>
  <c r="H400" i="3"/>
  <c r="H560" i="3" s="1"/>
  <c r="G400" i="3"/>
  <c r="G560" i="3" s="1"/>
  <c r="I399" i="3"/>
  <c r="I559" i="3" s="1"/>
  <c r="H399" i="3"/>
  <c r="H559" i="3" s="1"/>
  <c r="G399" i="3"/>
  <c r="G559" i="3" s="1"/>
  <c r="I398" i="3"/>
  <c r="I558" i="3" s="1"/>
  <c r="H398" i="3"/>
  <c r="H558" i="3" s="1"/>
  <c r="G398" i="3"/>
  <c r="G558" i="3" s="1"/>
  <c r="I397" i="3"/>
  <c r="I557" i="3" s="1"/>
  <c r="H397" i="3"/>
  <c r="H557" i="3" s="1"/>
  <c r="G397" i="3"/>
  <c r="G557" i="3" s="1"/>
  <c r="I396" i="3"/>
  <c r="I556" i="3" s="1"/>
  <c r="H396" i="3"/>
  <c r="H556" i="3" s="1"/>
  <c r="G396" i="3"/>
  <c r="G556" i="3" s="1"/>
  <c r="I395" i="3"/>
  <c r="I555" i="3" s="1"/>
  <c r="H395" i="3"/>
  <c r="H555" i="3" s="1"/>
  <c r="G395" i="3"/>
  <c r="G555" i="3" s="1"/>
  <c r="I394" i="3"/>
  <c r="I554" i="3" s="1"/>
  <c r="H394" i="3"/>
  <c r="H554" i="3" s="1"/>
  <c r="G394" i="3"/>
  <c r="G554" i="3" s="1"/>
  <c r="D394" i="3"/>
  <c r="N368" i="3" s="1"/>
  <c r="E394" i="3"/>
  <c r="D395" i="3"/>
  <c r="N369" i="3" s="1"/>
  <c r="E395" i="3"/>
  <c r="E555" i="3" s="1"/>
  <c r="D396" i="3"/>
  <c r="N331" i="3" s="1"/>
  <c r="E396" i="3"/>
  <c r="D397" i="3"/>
  <c r="N371" i="3" s="1"/>
  <c r="E397" i="3"/>
  <c r="D398" i="3"/>
  <c r="N346" i="3" s="1"/>
  <c r="E398" i="3"/>
  <c r="D399" i="3"/>
  <c r="N373" i="3" s="1"/>
  <c r="E399" i="3"/>
  <c r="E400" i="3"/>
  <c r="E560" i="3" s="1"/>
  <c r="D401" i="3"/>
  <c r="D561" i="3" s="1"/>
  <c r="E401" i="3"/>
  <c r="E561" i="3" s="1"/>
  <c r="D402" i="3"/>
  <c r="N363" i="3" s="1"/>
  <c r="E402" i="3"/>
  <c r="E562" i="3" s="1"/>
  <c r="D403" i="3"/>
  <c r="N377" i="3" s="1"/>
  <c r="E403" i="3"/>
  <c r="E563" i="3" s="1"/>
  <c r="D404" i="3"/>
  <c r="N365" i="3" s="1"/>
  <c r="E404" i="3"/>
  <c r="E564" i="3" s="1"/>
  <c r="D405" i="3"/>
  <c r="N379" i="3" s="1"/>
  <c r="E405" i="3"/>
  <c r="E565" i="3" s="1"/>
  <c r="C396" i="3"/>
  <c r="C397" i="3"/>
  <c r="C557" i="3" s="1"/>
  <c r="C398" i="3"/>
  <c r="C558" i="3" s="1"/>
  <c r="C399" i="3"/>
  <c r="C559" i="3" s="1"/>
  <c r="C400" i="3"/>
  <c r="C560" i="3" s="1"/>
  <c r="C401" i="3"/>
  <c r="C561" i="3" s="1"/>
  <c r="C402" i="3"/>
  <c r="C562" i="3" s="1"/>
  <c r="C403" i="3"/>
  <c r="C563" i="3" s="1"/>
  <c r="C404" i="3"/>
  <c r="C405" i="3"/>
  <c r="C565" i="3" s="1"/>
  <c r="C395" i="3"/>
  <c r="C555" i="3" s="1"/>
  <c r="C394" i="3"/>
  <c r="C554" i="3" s="1"/>
  <c r="N381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F385" i="3"/>
  <c r="F386" i="3"/>
  <c r="F387" i="3"/>
  <c r="F388" i="3"/>
  <c r="F389" i="3"/>
  <c r="F390" i="3"/>
  <c r="F391" i="3"/>
  <c r="F392" i="3"/>
  <c r="F384" i="3"/>
  <c r="F383" i="3"/>
  <c r="F382" i="3"/>
  <c r="F381" i="3"/>
  <c r="H393" i="3"/>
  <c r="I393" i="3"/>
  <c r="J393" i="3"/>
  <c r="K393" i="3"/>
  <c r="G393" i="3"/>
  <c r="C393" i="3"/>
  <c r="L393" i="3"/>
  <c r="M393" i="3" s="1"/>
  <c r="E393" i="3"/>
  <c r="F393" i="3" s="1"/>
  <c r="D326" i="1"/>
  <c r="D327" i="1"/>
  <c r="N301" i="1" s="1"/>
  <c r="D329" i="1"/>
  <c r="N8" i="1" s="1"/>
  <c r="D330" i="1"/>
  <c r="N116" i="1" s="1"/>
  <c r="D331" i="1"/>
  <c r="N23" i="1" s="1"/>
  <c r="D332" i="1"/>
  <c r="N71" i="1" s="1"/>
  <c r="D333" i="1"/>
  <c r="N25" i="1" s="1"/>
  <c r="D334" i="1"/>
  <c r="N39" i="1" s="1"/>
  <c r="D335" i="1"/>
  <c r="N322" i="1" s="1"/>
  <c r="D313" i="1"/>
  <c r="D328" i="1"/>
  <c r="N315" i="1" s="1"/>
  <c r="H26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F26" i="6"/>
  <c r="E26" i="6"/>
  <c r="D26" i="6"/>
  <c r="C26" i="6"/>
  <c r="B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K26" i="5"/>
  <c r="J26" i="5"/>
  <c r="I26" i="5"/>
  <c r="H26" i="5"/>
  <c r="G26" i="5"/>
  <c r="F26" i="5"/>
  <c r="E26" i="5"/>
  <c r="D26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K25" i="4"/>
  <c r="J25" i="4"/>
  <c r="I25" i="4"/>
  <c r="H25" i="4"/>
  <c r="G25" i="4"/>
  <c r="F25" i="4"/>
  <c r="E25" i="4"/>
  <c r="D25" i="4"/>
  <c r="C25" i="4"/>
  <c r="B25" i="4"/>
  <c r="D202" i="3"/>
  <c r="D541" i="3" s="1"/>
  <c r="D519" i="3"/>
  <c r="D567" i="3" s="1"/>
  <c r="D204" i="3"/>
  <c r="N100" i="3" s="1"/>
  <c r="D521" i="3"/>
  <c r="D569" i="3" s="1"/>
  <c r="D205" i="3"/>
  <c r="N192" i="3" s="1"/>
  <c r="D522" i="3"/>
  <c r="D570" i="3" s="1"/>
  <c r="D206" i="3"/>
  <c r="N141" i="3" s="1"/>
  <c r="D523" i="3"/>
  <c r="D571" i="3" s="1"/>
  <c r="D207" i="3"/>
  <c r="N194" i="3" s="1"/>
  <c r="D524" i="3"/>
  <c r="D572" i="3" s="1"/>
  <c r="D208" i="3"/>
  <c r="N143" i="3" s="1"/>
  <c r="D525" i="3"/>
  <c r="D573" i="3" s="1"/>
  <c r="D209" i="3"/>
  <c r="N196" i="3" s="1"/>
  <c r="D526" i="3"/>
  <c r="D574" i="3" s="1"/>
  <c r="D210" i="3"/>
  <c r="N197" i="3" s="1"/>
  <c r="D527" i="3"/>
  <c r="D575" i="3" s="1"/>
  <c r="K202" i="3"/>
  <c r="K541" i="3" s="1"/>
  <c r="K519" i="3"/>
  <c r="K567" i="3" s="1"/>
  <c r="K204" i="3"/>
  <c r="K543" i="3" s="1"/>
  <c r="K521" i="3"/>
  <c r="K569" i="3" s="1"/>
  <c r="K205" i="3"/>
  <c r="K544" i="3" s="1"/>
  <c r="K522" i="3"/>
  <c r="K570" i="3" s="1"/>
  <c r="K206" i="3"/>
  <c r="K545" i="3" s="1"/>
  <c r="K523" i="3"/>
  <c r="K571" i="3" s="1"/>
  <c r="K207" i="3"/>
  <c r="K546" i="3" s="1"/>
  <c r="K524" i="3"/>
  <c r="K572" i="3" s="1"/>
  <c r="K208" i="3"/>
  <c r="K547" i="3" s="1"/>
  <c r="K525" i="3"/>
  <c r="K573" i="3" s="1"/>
  <c r="K209" i="3"/>
  <c r="K548" i="3" s="1"/>
  <c r="K526" i="3"/>
  <c r="K574" i="3" s="1"/>
  <c r="K210" i="3"/>
  <c r="K549" i="3" s="1"/>
  <c r="K527" i="3"/>
  <c r="K575" i="3" s="1"/>
  <c r="L202" i="3"/>
  <c r="L541" i="3" s="1"/>
  <c r="L519" i="3"/>
  <c r="L567" i="3" s="1"/>
  <c r="L204" i="3"/>
  <c r="L543" i="3" s="1"/>
  <c r="L521" i="3"/>
  <c r="L569" i="3" s="1"/>
  <c r="L205" i="3"/>
  <c r="L544" i="3" s="1"/>
  <c r="L522" i="3"/>
  <c r="L570" i="3" s="1"/>
  <c r="L206" i="3"/>
  <c r="L545" i="3" s="1"/>
  <c r="L523" i="3"/>
  <c r="L571" i="3" s="1"/>
  <c r="L207" i="3"/>
  <c r="L546" i="3" s="1"/>
  <c r="L524" i="3"/>
  <c r="L572" i="3" s="1"/>
  <c r="L208" i="3"/>
  <c r="L547" i="3" s="1"/>
  <c r="L525" i="3"/>
  <c r="L573" i="3" s="1"/>
  <c r="L209" i="3"/>
  <c r="L548" i="3" s="1"/>
  <c r="L526" i="3"/>
  <c r="L574" i="3" s="1"/>
  <c r="L210" i="3"/>
  <c r="L549" i="3" s="1"/>
  <c r="L527" i="3"/>
  <c r="L575" i="3" s="1"/>
  <c r="J202" i="3"/>
  <c r="J541" i="3" s="1"/>
  <c r="J519" i="3"/>
  <c r="J567" i="3" s="1"/>
  <c r="J204" i="3"/>
  <c r="J543" i="3" s="1"/>
  <c r="J521" i="3"/>
  <c r="J569" i="3" s="1"/>
  <c r="J205" i="3"/>
  <c r="J544" i="3" s="1"/>
  <c r="J522" i="3"/>
  <c r="J570" i="3" s="1"/>
  <c r="J206" i="3"/>
  <c r="J545" i="3" s="1"/>
  <c r="J523" i="3"/>
  <c r="J571" i="3" s="1"/>
  <c r="J207" i="3"/>
  <c r="J546" i="3" s="1"/>
  <c r="J524" i="3"/>
  <c r="J572" i="3" s="1"/>
  <c r="J208" i="3"/>
  <c r="J547" i="3" s="1"/>
  <c r="J525" i="3"/>
  <c r="J573" i="3" s="1"/>
  <c r="J209" i="3"/>
  <c r="J548" i="3" s="1"/>
  <c r="J526" i="3"/>
  <c r="J574" i="3" s="1"/>
  <c r="J210" i="3"/>
  <c r="J549" i="3" s="1"/>
  <c r="J562" i="3"/>
  <c r="J527" i="3"/>
  <c r="J575" i="3" s="1"/>
  <c r="I202" i="3"/>
  <c r="I541" i="3" s="1"/>
  <c r="I519" i="3"/>
  <c r="I567" i="3" s="1"/>
  <c r="I204" i="3"/>
  <c r="I543" i="3" s="1"/>
  <c r="I521" i="3"/>
  <c r="I569" i="3" s="1"/>
  <c r="I205" i="3"/>
  <c r="I544" i="3" s="1"/>
  <c r="I522" i="3"/>
  <c r="I570" i="3" s="1"/>
  <c r="I206" i="3"/>
  <c r="I545" i="3" s="1"/>
  <c r="I523" i="3"/>
  <c r="I571" i="3" s="1"/>
  <c r="I207" i="3"/>
  <c r="I546" i="3" s="1"/>
  <c r="I524" i="3"/>
  <c r="I572" i="3" s="1"/>
  <c r="I208" i="3"/>
  <c r="I547" i="3" s="1"/>
  <c r="I525" i="3"/>
  <c r="I573" i="3" s="1"/>
  <c r="I209" i="3"/>
  <c r="I548" i="3" s="1"/>
  <c r="I526" i="3"/>
  <c r="I574" i="3" s="1"/>
  <c r="I210" i="3"/>
  <c r="I549" i="3" s="1"/>
  <c r="I527" i="3"/>
  <c r="I575" i="3" s="1"/>
  <c r="H202" i="3"/>
  <c r="H541" i="3" s="1"/>
  <c r="H519" i="3"/>
  <c r="H567" i="3" s="1"/>
  <c r="H204" i="3"/>
  <c r="H543" i="3" s="1"/>
  <c r="H521" i="3"/>
  <c r="H569" i="3" s="1"/>
  <c r="H205" i="3"/>
  <c r="H544" i="3" s="1"/>
  <c r="H522" i="3"/>
  <c r="H570" i="3" s="1"/>
  <c r="H206" i="3"/>
  <c r="H545" i="3" s="1"/>
  <c r="H523" i="3"/>
  <c r="H571" i="3" s="1"/>
  <c r="H207" i="3"/>
  <c r="H546" i="3" s="1"/>
  <c r="H524" i="3"/>
  <c r="H572" i="3" s="1"/>
  <c r="H208" i="3"/>
  <c r="H547" i="3" s="1"/>
  <c r="H525" i="3"/>
  <c r="H573" i="3" s="1"/>
  <c r="H209" i="3"/>
  <c r="H548" i="3" s="1"/>
  <c r="H526" i="3"/>
  <c r="H574" i="3" s="1"/>
  <c r="H210" i="3"/>
  <c r="H549" i="3" s="1"/>
  <c r="H527" i="3"/>
  <c r="H575" i="3" s="1"/>
  <c r="G202" i="3"/>
  <c r="G541" i="3" s="1"/>
  <c r="G519" i="3"/>
  <c r="G567" i="3" s="1"/>
  <c r="G204" i="3"/>
  <c r="G543" i="3" s="1"/>
  <c r="G521" i="3"/>
  <c r="G569" i="3" s="1"/>
  <c r="G205" i="3"/>
  <c r="G544" i="3" s="1"/>
  <c r="G522" i="3"/>
  <c r="G570" i="3" s="1"/>
  <c r="G206" i="3"/>
  <c r="G545" i="3" s="1"/>
  <c r="G523" i="3"/>
  <c r="G571" i="3" s="1"/>
  <c r="G207" i="3"/>
  <c r="G546" i="3" s="1"/>
  <c r="G524" i="3"/>
  <c r="G572" i="3" s="1"/>
  <c r="G208" i="3"/>
  <c r="G547" i="3" s="1"/>
  <c r="G525" i="3"/>
  <c r="G573" i="3" s="1"/>
  <c r="G209" i="3"/>
  <c r="G548" i="3" s="1"/>
  <c r="G526" i="3"/>
  <c r="G574" i="3" s="1"/>
  <c r="G210" i="3"/>
  <c r="G549" i="3" s="1"/>
  <c r="G562" i="3"/>
  <c r="G527" i="3"/>
  <c r="G575" i="3" s="1"/>
  <c r="E202" i="3"/>
  <c r="E541" i="3" s="1"/>
  <c r="E519" i="3"/>
  <c r="E567" i="3" s="1"/>
  <c r="E204" i="3"/>
  <c r="E543" i="3" s="1"/>
  <c r="E521" i="3"/>
  <c r="E569" i="3" s="1"/>
  <c r="E205" i="3"/>
  <c r="E544" i="3" s="1"/>
  <c r="E522" i="3"/>
  <c r="E570" i="3" s="1"/>
  <c r="E206" i="3"/>
  <c r="E545" i="3" s="1"/>
  <c r="E523" i="3"/>
  <c r="E571" i="3" s="1"/>
  <c r="E207" i="3"/>
  <c r="E546" i="3" s="1"/>
  <c r="E524" i="3"/>
  <c r="E572" i="3" s="1"/>
  <c r="E208" i="3"/>
  <c r="E547" i="3" s="1"/>
  <c r="E525" i="3"/>
  <c r="E573" i="3" s="1"/>
  <c r="E209" i="3"/>
  <c r="E548" i="3" s="1"/>
  <c r="E526" i="3"/>
  <c r="E574" i="3" s="1"/>
  <c r="E210" i="3"/>
  <c r="E549" i="3" s="1"/>
  <c r="E527" i="3"/>
  <c r="E575" i="3" s="1"/>
  <c r="C202" i="3"/>
  <c r="C541" i="3" s="1"/>
  <c r="C519" i="3"/>
  <c r="C567" i="3" s="1"/>
  <c r="C204" i="3"/>
  <c r="C543" i="3" s="1"/>
  <c r="C521" i="3"/>
  <c r="C569" i="3" s="1"/>
  <c r="C205" i="3"/>
  <c r="C544" i="3" s="1"/>
  <c r="C522" i="3"/>
  <c r="C570" i="3" s="1"/>
  <c r="C206" i="3"/>
  <c r="C545" i="3" s="1"/>
  <c r="C523" i="3"/>
  <c r="C571" i="3" s="1"/>
  <c r="C207" i="3"/>
  <c r="C546" i="3" s="1"/>
  <c r="C524" i="3"/>
  <c r="C572" i="3" s="1"/>
  <c r="C208" i="3"/>
  <c r="C547" i="3" s="1"/>
  <c r="C525" i="3"/>
  <c r="C573" i="3" s="1"/>
  <c r="C209" i="3"/>
  <c r="C548" i="3" s="1"/>
  <c r="C526" i="3"/>
  <c r="C574" i="3" s="1"/>
  <c r="C210" i="3"/>
  <c r="C549" i="3" s="1"/>
  <c r="C527" i="3"/>
  <c r="C575" i="3" s="1"/>
  <c r="D213" i="3"/>
  <c r="N200" i="3" s="1"/>
  <c r="D565" i="3"/>
  <c r="D530" i="3"/>
  <c r="D578" i="3" s="1"/>
  <c r="K213" i="3"/>
  <c r="K552" i="3" s="1"/>
  <c r="K530" i="3"/>
  <c r="K578" i="3" s="1"/>
  <c r="L213" i="3"/>
  <c r="L552" i="3" s="1"/>
  <c r="L530" i="3"/>
  <c r="L578" i="3" s="1"/>
  <c r="J213" i="3"/>
  <c r="J552" i="3" s="1"/>
  <c r="J530" i="3"/>
  <c r="J578" i="3" s="1"/>
  <c r="I213" i="3"/>
  <c r="I552" i="3" s="1"/>
  <c r="I530" i="3"/>
  <c r="I578" i="3" s="1"/>
  <c r="H213" i="3"/>
  <c r="H552" i="3" s="1"/>
  <c r="H530" i="3"/>
  <c r="H578" i="3" s="1"/>
  <c r="G213" i="3"/>
  <c r="G552" i="3" s="1"/>
  <c r="G530" i="3"/>
  <c r="G578" i="3" s="1"/>
  <c r="E213" i="3"/>
  <c r="E552" i="3" s="1"/>
  <c r="E530" i="3"/>
  <c r="E578" i="3" s="1"/>
  <c r="C213" i="3"/>
  <c r="C552" i="3" s="1"/>
  <c r="C530" i="3"/>
  <c r="C578" i="3" s="1"/>
  <c r="D212" i="3"/>
  <c r="N186" i="3" s="1"/>
  <c r="D529" i="3"/>
  <c r="D577" i="3" s="1"/>
  <c r="K212" i="3"/>
  <c r="K551" i="3" s="1"/>
  <c r="K529" i="3"/>
  <c r="K577" i="3" s="1"/>
  <c r="L212" i="3"/>
  <c r="L551" i="3" s="1"/>
  <c r="L529" i="3"/>
  <c r="L577" i="3" s="1"/>
  <c r="J212" i="3"/>
  <c r="J551" i="3" s="1"/>
  <c r="J564" i="3"/>
  <c r="J529" i="3"/>
  <c r="J577" i="3" s="1"/>
  <c r="I212" i="3"/>
  <c r="I551" i="3" s="1"/>
  <c r="I529" i="3"/>
  <c r="I577" i="3" s="1"/>
  <c r="H212" i="3"/>
  <c r="H551" i="3" s="1"/>
  <c r="H564" i="3"/>
  <c r="H529" i="3"/>
  <c r="H577" i="3" s="1"/>
  <c r="G212" i="3"/>
  <c r="G551" i="3" s="1"/>
  <c r="G529" i="3"/>
  <c r="G577" i="3" s="1"/>
  <c r="E212" i="3"/>
  <c r="E551" i="3" s="1"/>
  <c r="E529" i="3"/>
  <c r="E577" i="3" s="1"/>
  <c r="C212" i="3"/>
  <c r="C551" i="3" s="1"/>
  <c r="C564" i="3"/>
  <c r="C529" i="3"/>
  <c r="C577" i="3" s="1"/>
  <c r="D211" i="3"/>
  <c r="N198" i="3" s="1"/>
  <c r="D528" i="3"/>
  <c r="D576" i="3" s="1"/>
  <c r="K211" i="3"/>
  <c r="K550" i="3" s="1"/>
  <c r="K528" i="3"/>
  <c r="K576" i="3" s="1"/>
  <c r="L211" i="3"/>
  <c r="L550" i="3" s="1"/>
  <c r="L528" i="3"/>
  <c r="L576" i="3" s="1"/>
  <c r="J211" i="3"/>
  <c r="J550" i="3" s="1"/>
  <c r="J563" i="3"/>
  <c r="J528" i="3"/>
  <c r="J576" i="3" s="1"/>
  <c r="I211" i="3"/>
  <c r="I550" i="3" s="1"/>
  <c r="I563" i="3"/>
  <c r="I528" i="3"/>
  <c r="I576" i="3" s="1"/>
  <c r="H211" i="3"/>
  <c r="H550" i="3" s="1"/>
  <c r="H528" i="3"/>
  <c r="H576" i="3" s="1"/>
  <c r="G211" i="3"/>
  <c r="G550" i="3" s="1"/>
  <c r="G528" i="3"/>
  <c r="G576" i="3" s="1"/>
  <c r="E211" i="3"/>
  <c r="E550" i="3" s="1"/>
  <c r="E528" i="3"/>
  <c r="E576" i="3" s="1"/>
  <c r="C211" i="3"/>
  <c r="C550" i="3" s="1"/>
  <c r="C528" i="3"/>
  <c r="C576" i="3" s="1"/>
  <c r="D203" i="3"/>
  <c r="D542" i="3" s="1"/>
  <c r="D520" i="3"/>
  <c r="D568" i="3" s="1"/>
  <c r="K203" i="3"/>
  <c r="K542" i="3" s="1"/>
  <c r="K520" i="3"/>
  <c r="K568" i="3" s="1"/>
  <c r="L203" i="3"/>
  <c r="L542" i="3" s="1"/>
  <c r="L520" i="3"/>
  <c r="L568" i="3" s="1"/>
  <c r="J203" i="3"/>
  <c r="J542" i="3" s="1"/>
  <c r="J520" i="3"/>
  <c r="J568" i="3" s="1"/>
  <c r="I203" i="3"/>
  <c r="I542" i="3" s="1"/>
  <c r="I520" i="3"/>
  <c r="I568" i="3" s="1"/>
  <c r="H203" i="3"/>
  <c r="H542" i="3" s="1"/>
  <c r="H520" i="3"/>
  <c r="H568" i="3" s="1"/>
  <c r="G203" i="3"/>
  <c r="G542" i="3" s="1"/>
  <c r="G520" i="3"/>
  <c r="G568" i="3" s="1"/>
  <c r="E203" i="3"/>
  <c r="E542" i="3" s="1"/>
  <c r="E520" i="3"/>
  <c r="E568" i="3" s="1"/>
  <c r="C203" i="3"/>
  <c r="C542" i="3" s="1"/>
  <c r="C520" i="3"/>
  <c r="C568" i="3" s="1"/>
  <c r="A537" i="3"/>
  <c r="L531" i="3"/>
  <c r="M530" i="3"/>
  <c r="M519" i="3"/>
  <c r="D518" i="3"/>
  <c r="K518" i="3"/>
  <c r="L518" i="3"/>
  <c r="J518" i="3"/>
  <c r="I518" i="3"/>
  <c r="H518" i="3"/>
  <c r="G518" i="3"/>
  <c r="E518" i="3"/>
  <c r="C518" i="3"/>
  <c r="M513" i="3"/>
  <c r="F513" i="3"/>
  <c r="M512" i="3"/>
  <c r="M511" i="3"/>
  <c r="F511" i="3"/>
  <c r="F509" i="3"/>
  <c r="M507" i="3"/>
  <c r="F507" i="3"/>
  <c r="M506" i="3"/>
  <c r="F506" i="3"/>
  <c r="D505" i="3"/>
  <c r="K505" i="3"/>
  <c r="L505" i="3"/>
  <c r="M505" i="3" s="1"/>
  <c r="J505" i="3"/>
  <c r="I505" i="3"/>
  <c r="H505" i="3"/>
  <c r="G505" i="3"/>
  <c r="E505" i="3"/>
  <c r="F505" i="3" s="1"/>
  <c r="C505" i="3"/>
  <c r="N501" i="3"/>
  <c r="F500" i="3"/>
  <c r="F498" i="3"/>
  <c r="F496" i="3"/>
  <c r="F495" i="3"/>
  <c r="M494" i="3"/>
  <c r="F494" i="3"/>
  <c r="M493" i="3"/>
  <c r="F493" i="3"/>
  <c r="D492" i="3"/>
  <c r="K492" i="3"/>
  <c r="L492" i="3"/>
  <c r="M492" i="3" s="1"/>
  <c r="J492" i="3"/>
  <c r="I492" i="3"/>
  <c r="H492" i="3"/>
  <c r="G492" i="3"/>
  <c r="E492" i="3"/>
  <c r="F492" i="3" s="1"/>
  <c r="C492" i="3"/>
  <c r="F490" i="3"/>
  <c r="F488" i="3"/>
  <c r="M487" i="3"/>
  <c r="F487" i="3"/>
  <c r="N485" i="3"/>
  <c r="M485" i="3"/>
  <c r="F485" i="3"/>
  <c r="M484" i="3"/>
  <c r="F484" i="3"/>
  <c r="M483" i="3"/>
  <c r="F483" i="3"/>
  <c r="F482" i="3"/>
  <c r="M481" i="3"/>
  <c r="F481" i="3"/>
  <c r="M480" i="3"/>
  <c r="F480" i="3"/>
  <c r="D479" i="3"/>
  <c r="K479" i="3"/>
  <c r="L479" i="3"/>
  <c r="J479" i="3"/>
  <c r="I479" i="3"/>
  <c r="H479" i="3"/>
  <c r="G479" i="3"/>
  <c r="E479" i="3"/>
  <c r="C479" i="3"/>
  <c r="M475" i="3"/>
  <c r="M474" i="3"/>
  <c r="F474" i="3"/>
  <c r="F472" i="3"/>
  <c r="N470" i="3"/>
  <c r="M470" i="3"/>
  <c r="F470" i="3"/>
  <c r="M468" i="3"/>
  <c r="F468" i="3"/>
  <c r="M467" i="3"/>
  <c r="F467" i="3"/>
  <c r="D466" i="3"/>
  <c r="K466" i="3"/>
  <c r="L466" i="3"/>
  <c r="M466" i="3"/>
  <c r="J466" i="3"/>
  <c r="I466" i="3"/>
  <c r="H466" i="3"/>
  <c r="G466" i="3"/>
  <c r="E466" i="3"/>
  <c r="C466" i="3"/>
  <c r="M465" i="3"/>
  <c r="F463" i="3"/>
  <c r="M462" i="3"/>
  <c r="F462" i="3"/>
  <c r="M461" i="3"/>
  <c r="F461" i="3"/>
  <c r="M460" i="3"/>
  <c r="F460" i="3"/>
  <c r="M459" i="3"/>
  <c r="F459" i="3"/>
  <c r="N457" i="3"/>
  <c r="M457" i="3"/>
  <c r="F457" i="3"/>
  <c r="F456" i="3"/>
  <c r="N455" i="3"/>
  <c r="M455" i="3"/>
  <c r="F455" i="3"/>
  <c r="M454" i="3"/>
  <c r="F454" i="3"/>
  <c r="D453" i="3"/>
  <c r="K453" i="3"/>
  <c r="L453" i="3"/>
  <c r="M453" i="3" s="1"/>
  <c r="J453" i="3"/>
  <c r="I453" i="3"/>
  <c r="H453" i="3"/>
  <c r="G453" i="3"/>
  <c r="E453" i="3"/>
  <c r="C453" i="3"/>
  <c r="M448" i="3"/>
  <c r="F448" i="3"/>
  <c r="F446" i="3"/>
  <c r="M444" i="3"/>
  <c r="F444" i="3"/>
  <c r="M443" i="3"/>
  <c r="F443" i="3"/>
  <c r="N442" i="3"/>
  <c r="M442" i="3"/>
  <c r="F442" i="3"/>
  <c r="M441" i="3"/>
  <c r="F441" i="3"/>
  <c r="D440" i="3"/>
  <c r="K440" i="3"/>
  <c r="L440" i="3"/>
  <c r="M440" i="3" s="1"/>
  <c r="J440" i="3"/>
  <c r="I440" i="3"/>
  <c r="H440" i="3"/>
  <c r="G440" i="3"/>
  <c r="E440" i="3"/>
  <c r="F440" i="3" s="1"/>
  <c r="C440" i="3"/>
  <c r="N435" i="3"/>
  <c r="M435" i="3"/>
  <c r="F435" i="3"/>
  <c r="F434" i="3"/>
  <c r="M433" i="3"/>
  <c r="F433" i="3"/>
  <c r="F431" i="3"/>
  <c r="M430" i="3"/>
  <c r="F430" i="3"/>
  <c r="M429" i="3"/>
  <c r="F429" i="3"/>
  <c r="M428" i="3"/>
  <c r="F428" i="3"/>
  <c r="D427" i="3"/>
  <c r="K427" i="3"/>
  <c r="L427" i="3"/>
  <c r="J427" i="3"/>
  <c r="I427" i="3"/>
  <c r="H427" i="3"/>
  <c r="G427" i="3"/>
  <c r="E427" i="3"/>
  <c r="C427" i="3"/>
  <c r="N425" i="3"/>
  <c r="F425" i="3"/>
  <c r="N423" i="3"/>
  <c r="F423" i="3"/>
  <c r="N422" i="3"/>
  <c r="M422" i="3"/>
  <c r="F422" i="3"/>
  <c r="M421" i="3"/>
  <c r="F421" i="3"/>
  <c r="M420" i="3"/>
  <c r="F420" i="3"/>
  <c r="M419" i="3"/>
  <c r="F419" i="3"/>
  <c r="M418" i="3"/>
  <c r="F418" i="3"/>
  <c r="M417" i="3"/>
  <c r="F417" i="3"/>
  <c r="N416" i="3"/>
  <c r="M416" i="3"/>
  <c r="F416" i="3"/>
  <c r="M415" i="3"/>
  <c r="F415" i="3"/>
  <c r="A411" i="3"/>
  <c r="M405" i="3"/>
  <c r="D380" i="3"/>
  <c r="K380" i="3"/>
  <c r="L380" i="3"/>
  <c r="J380" i="3"/>
  <c r="I380" i="3"/>
  <c r="H380" i="3"/>
  <c r="G380" i="3"/>
  <c r="E380" i="3"/>
  <c r="F380" i="3" s="1"/>
  <c r="C380" i="3"/>
  <c r="M374" i="3"/>
  <c r="F374" i="3"/>
  <c r="D367" i="3"/>
  <c r="K367" i="3"/>
  <c r="L367" i="3"/>
  <c r="J367" i="3"/>
  <c r="I367" i="3"/>
  <c r="H367" i="3"/>
  <c r="G367" i="3"/>
  <c r="E367" i="3"/>
  <c r="C367" i="3"/>
  <c r="M363" i="3"/>
  <c r="F363" i="3"/>
  <c r="M362" i="3"/>
  <c r="F362" i="3"/>
  <c r="M361" i="3"/>
  <c r="F361" i="3"/>
  <c r="M360" i="3"/>
  <c r="F360" i="3"/>
  <c r="F358" i="3"/>
  <c r="F357" i="3"/>
  <c r="M356" i="3"/>
  <c r="F356" i="3"/>
  <c r="M355" i="3"/>
  <c r="F355" i="3"/>
  <c r="D354" i="3"/>
  <c r="K354" i="3"/>
  <c r="L354" i="3"/>
  <c r="M354" i="3" s="1"/>
  <c r="J354" i="3"/>
  <c r="I354" i="3"/>
  <c r="H354" i="3"/>
  <c r="G354" i="3"/>
  <c r="E354" i="3"/>
  <c r="C354" i="3"/>
  <c r="F350" i="3"/>
  <c r="M349" i="3"/>
  <c r="F349" i="3"/>
  <c r="F347" i="3"/>
  <c r="F345" i="3"/>
  <c r="F344" i="3"/>
  <c r="M343" i="3"/>
  <c r="F343" i="3"/>
  <c r="M342" i="3"/>
  <c r="F342" i="3"/>
  <c r="D341" i="3"/>
  <c r="K341" i="3"/>
  <c r="L341" i="3"/>
  <c r="J341" i="3"/>
  <c r="I341" i="3"/>
  <c r="H341" i="3"/>
  <c r="G341" i="3"/>
  <c r="E341" i="3"/>
  <c r="F341" i="3" s="1"/>
  <c r="C341" i="3"/>
  <c r="M336" i="3"/>
  <c r="F336" i="3"/>
  <c r="M334" i="3"/>
  <c r="F334" i="3"/>
  <c r="M330" i="3"/>
  <c r="F330" i="3"/>
  <c r="M329" i="3"/>
  <c r="F329" i="3"/>
  <c r="D328" i="3"/>
  <c r="K328" i="3"/>
  <c r="L328" i="3"/>
  <c r="J328" i="3"/>
  <c r="I328" i="3"/>
  <c r="H328" i="3"/>
  <c r="G328" i="3"/>
  <c r="E328" i="3"/>
  <c r="C328" i="3"/>
  <c r="F324" i="3"/>
  <c r="M323" i="3"/>
  <c r="F323" i="3"/>
  <c r="F321" i="3"/>
  <c r="M319" i="3"/>
  <c r="F319" i="3"/>
  <c r="F318" i="3"/>
  <c r="M317" i="3"/>
  <c r="F317" i="3"/>
  <c r="M316" i="3"/>
  <c r="F316" i="3"/>
  <c r="D315" i="3"/>
  <c r="K315" i="3"/>
  <c r="L315" i="3"/>
  <c r="J315" i="3"/>
  <c r="I315" i="3"/>
  <c r="H315" i="3"/>
  <c r="G315" i="3"/>
  <c r="E315" i="3"/>
  <c r="C315" i="3"/>
  <c r="F310" i="3"/>
  <c r="M304" i="3"/>
  <c r="F304" i="3"/>
  <c r="M303" i="3"/>
  <c r="F303" i="3"/>
  <c r="D302" i="3"/>
  <c r="K302" i="3"/>
  <c r="L302" i="3"/>
  <c r="J302" i="3"/>
  <c r="I302" i="3"/>
  <c r="H302" i="3"/>
  <c r="G302" i="3"/>
  <c r="E302" i="3"/>
  <c r="C302" i="3"/>
  <c r="M297" i="3"/>
  <c r="F297" i="3"/>
  <c r="F295" i="3"/>
  <c r="F294" i="3"/>
  <c r="F293" i="3"/>
  <c r="M292" i="3"/>
  <c r="F292" i="3"/>
  <c r="M291" i="3"/>
  <c r="F291" i="3"/>
  <c r="M290" i="3"/>
  <c r="F290" i="3"/>
  <c r="D289" i="3"/>
  <c r="K289" i="3"/>
  <c r="L289" i="3"/>
  <c r="J289" i="3"/>
  <c r="I289" i="3"/>
  <c r="H289" i="3"/>
  <c r="G289" i="3"/>
  <c r="E289" i="3"/>
  <c r="F289" i="3" s="1"/>
  <c r="C289" i="3"/>
  <c r="M284" i="3"/>
  <c r="F284" i="3"/>
  <c r="F282" i="3"/>
  <c r="M278" i="3"/>
  <c r="F278" i="3"/>
  <c r="M277" i="3"/>
  <c r="F277" i="3"/>
  <c r="D276" i="3"/>
  <c r="K276" i="3"/>
  <c r="L276" i="3"/>
  <c r="M276" i="3" s="1"/>
  <c r="J276" i="3"/>
  <c r="I276" i="3"/>
  <c r="H276" i="3"/>
  <c r="G276" i="3"/>
  <c r="E276" i="3"/>
  <c r="C276" i="3"/>
  <c r="N272" i="3"/>
  <c r="M271" i="3"/>
  <c r="F271" i="3"/>
  <c r="M270" i="3"/>
  <c r="F270" i="3"/>
  <c r="M269" i="3"/>
  <c r="F269" i="3"/>
  <c r="F267" i="3"/>
  <c r="F266" i="3"/>
  <c r="M265" i="3"/>
  <c r="F265" i="3"/>
  <c r="M264" i="3"/>
  <c r="F264" i="3"/>
  <c r="D263" i="3"/>
  <c r="K263" i="3"/>
  <c r="L263" i="3"/>
  <c r="J263" i="3"/>
  <c r="I263" i="3"/>
  <c r="H263" i="3"/>
  <c r="G263" i="3"/>
  <c r="E263" i="3"/>
  <c r="C263" i="3"/>
  <c r="M258" i="3"/>
  <c r="F258" i="3"/>
  <c r="M256" i="3"/>
  <c r="F256" i="3"/>
  <c r="M254" i="3"/>
  <c r="F254" i="3"/>
  <c r="F253" i="3"/>
  <c r="M252" i="3"/>
  <c r="F252" i="3"/>
  <c r="M251" i="3"/>
  <c r="F251" i="3"/>
  <c r="D250" i="3"/>
  <c r="K250" i="3"/>
  <c r="L250" i="3"/>
  <c r="M250" i="3" s="1"/>
  <c r="J250" i="3"/>
  <c r="I250" i="3"/>
  <c r="H250" i="3"/>
  <c r="G250" i="3"/>
  <c r="E250" i="3"/>
  <c r="C250" i="3"/>
  <c r="M245" i="3"/>
  <c r="F245" i="3"/>
  <c r="M243" i="3"/>
  <c r="F243" i="3"/>
  <c r="F241" i="3"/>
  <c r="F240" i="3"/>
  <c r="M239" i="3"/>
  <c r="F239" i="3"/>
  <c r="M238" i="3"/>
  <c r="F238" i="3"/>
  <c r="D237" i="3"/>
  <c r="K237" i="3"/>
  <c r="L237" i="3"/>
  <c r="J237" i="3"/>
  <c r="I237" i="3"/>
  <c r="H237" i="3"/>
  <c r="G237" i="3"/>
  <c r="E237" i="3"/>
  <c r="C237" i="3"/>
  <c r="M232" i="3"/>
  <c r="F232" i="3"/>
  <c r="M231" i="3"/>
  <c r="F231" i="3"/>
  <c r="M230" i="3"/>
  <c r="F230" i="3"/>
  <c r="M229" i="3"/>
  <c r="F229" i="3"/>
  <c r="M228" i="3"/>
  <c r="F228" i="3"/>
  <c r="M227" i="3"/>
  <c r="F227" i="3"/>
  <c r="M226" i="3"/>
  <c r="F226" i="3"/>
  <c r="M225" i="3"/>
  <c r="F225" i="3"/>
  <c r="A221" i="3"/>
  <c r="D201" i="3"/>
  <c r="K201" i="3"/>
  <c r="L201" i="3"/>
  <c r="M201" i="3"/>
  <c r="J201" i="3"/>
  <c r="I201" i="3"/>
  <c r="H201" i="3"/>
  <c r="G201" i="3"/>
  <c r="E201" i="3"/>
  <c r="F201" i="3" s="1"/>
  <c r="C201" i="3"/>
  <c r="F196" i="3"/>
  <c r="F194" i="3"/>
  <c r="M190" i="3"/>
  <c r="F190" i="3"/>
  <c r="M189" i="3"/>
  <c r="F189" i="3"/>
  <c r="D188" i="3"/>
  <c r="K188" i="3"/>
  <c r="L188" i="3"/>
  <c r="J188" i="3"/>
  <c r="I188" i="3"/>
  <c r="H188" i="3"/>
  <c r="G188" i="3"/>
  <c r="E188" i="3"/>
  <c r="C188" i="3"/>
  <c r="F183" i="3"/>
  <c r="M182" i="3"/>
  <c r="F182" i="3"/>
  <c r="M181" i="3"/>
  <c r="F181" i="3"/>
  <c r="F179" i="3"/>
  <c r="M178" i="3"/>
  <c r="F178" i="3"/>
  <c r="M177" i="3"/>
  <c r="F177" i="3"/>
  <c r="M176" i="3"/>
  <c r="F176" i="3"/>
  <c r="D175" i="3"/>
  <c r="K175" i="3"/>
  <c r="L175" i="3"/>
  <c r="J175" i="3"/>
  <c r="I175" i="3"/>
  <c r="H175" i="3"/>
  <c r="G175" i="3"/>
  <c r="E175" i="3"/>
  <c r="C175" i="3"/>
  <c r="F171" i="3"/>
  <c r="M170" i="3"/>
  <c r="F170" i="3"/>
  <c r="F168" i="3"/>
  <c r="M167" i="3"/>
  <c r="F167" i="3"/>
  <c r="F166" i="3"/>
  <c r="F165" i="3"/>
  <c r="M164" i="3"/>
  <c r="F164" i="3"/>
  <c r="M163" i="3"/>
  <c r="F163" i="3"/>
  <c r="D162" i="3"/>
  <c r="K162" i="3"/>
  <c r="L162" i="3"/>
  <c r="J162" i="3"/>
  <c r="I162" i="3"/>
  <c r="H162" i="3"/>
  <c r="G162" i="3"/>
  <c r="E162" i="3"/>
  <c r="C162" i="3"/>
  <c r="F158" i="3"/>
  <c r="M157" i="3"/>
  <c r="F157" i="3"/>
  <c r="F155" i="3"/>
  <c r="F154" i="3"/>
  <c r="M153" i="3"/>
  <c r="F153" i="3"/>
  <c r="F152" i="3"/>
  <c r="M151" i="3"/>
  <c r="F151" i="3"/>
  <c r="M150" i="3"/>
  <c r="F150" i="3"/>
  <c r="D149" i="3"/>
  <c r="K149" i="3"/>
  <c r="L149" i="3"/>
  <c r="M149" i="3" s="1"/>
  <c r="J149" i="3"/>
  <c r="I149" i="3"/>
  <c r="H149" i="3"/>
  <c r="G149" i="3"/>
  <c r="E149" i="3"/>
  <c r="F149" i="3"/>
  <c r="C149" i="3"/>
  <c r="M138" i="3"/>
  <c r="F138" i="3"/>
  <c r="M137" i="3"/>
  <c r="F137" i="3"/>
  <c r="D136" i="3"/>
  <c r="K136" i="3"/>
  <c r="L136" i="3"/>
  <c r="M136" i="3" s="1"/>
  <c r="J136" i="3"/>
  <c r="I136" i="3"/>
  <c r="H136" i="3"/>
  <c r="G136" i="3"/>
  <c r="E136" i="3"/>
  <c r="F136" i="3"/>
  <c r="C136" i="3"/>
  <c r="F132" i="3"/>
  <c r="M131" i="3"/>
  <c r="F131" i="3"/>
  <c r="M129" i="3"/>
  <c r="F129" i="3"/>
  <c r="F128" i="3"/>
  <c r="M127" i="3"/>
  <c r="F127" i="3"/>
  <c r="F126" i="3"/>
  <c r="M125" i="3"/>
  <c r="F125" i="3"/>
  <c r="M124" i="3"/>
  <c r="F124" i="3"/>
  <c r="D123" i="3"/>
  <c r="K123" i="3"/>
  <c r="L123" i="3"/>
  <c r="J123" i="3"/>
  <c r="I123" i="3"/>
  <c r="H123" i="3"/>
  <c r="G123" i="3"/>
  <c r="E123" i="3"/>
  <c r="F123" i="3" s="1"/>
  <c r="C123" i="3"/>
  <c r="M118" i="3"/>
  <c r="F118" i="3"/>
  <c r="M116" i="3"/>
  <c r="F116" i="3"/>
  <c r="F115" i="3"/>
  <c r="F114" i="3"/>
  <c r="F113" i="3"/>
  <c r="M112" i="3"/>
  <c r="F112" i="3"/>
  <c r="M111" i="3"/>
  <c r="F111" i="3"/>
  <c r="D110" i="3"/>
  <c r="K110" i="3"/>
  <c r="L110" i="3"/>
  <c r="J110" i="3"/>
  <c r="I110" i="3"/>
  <c r="H110" i="3"/>
  <c r="G110" i="3"/>
  <c r="E110" i="3"/>
  <c r="C110" i="3"/>
  <c r="F105" i="3"/>
  <c r="M99" i="3"/>
  <c r="F99" i="3"/>
  <c r="M98" i="3"/>
  <c r="F98" i="3"/>
  <c r="D97" i="3"/>
  <c r="K97" i="3"/>
  <c r="L97" i="3"/>
  <c r="J97" i="3"/>
  <c r="I97" i="3"/>
  <c r="H97" i="3"/>
  <c r="G97" i="3"/>
  <c r="E97" i="3"/>
  <c r="F97" i="3" s="1"/>
  <c r="C97" i="3"/>
  <c r="M92" i="3"/>
  <c r="F92" i="3"/>
  <c r="M86" i="3"/>
  <c r="F86" i="3"/>
  <c r="M85" i="3"/>
  <c r="F85" i="3"/>
  <c r="D84" i="3"/>
  <c r="K84" i="3"/>
  <c r="L84" i="3"/>
  <c r="J84" i="3"/>
  <c r="I84" i="3"/>
  <c r="H84" i="3"/>
  <c r="G84" i="3"/>
  <c r="E84" i="3"/>
  <c r="C84" i="3"/>
  <c r="F81" i="3"/>
  <c r="F80" i="3"/>
  <c r="M79" i="3"/>
  <c r="F79" i="3"/>
  <c r="M77" i="3"/>
  <c r="F77" i="3"/>
  <c r="F76" i="3"/>
  <c r="F75" i="3"/>
  <c r="M74" i="3"/>
  <c r="F74" i="3"/>
  <c r="M73" i="3"/>
  <c r="F73" i="3"/>
  <c r="M72" i="3"/>
  <c r="F72" i="3"/>
  <c r="D71" i="3"/>
  <c r="K71" i="3"/>
  <c r="L71" i="3"/>
  <c r="J71" i="3"/>
  <c r="I71" i="3"/>
  <c r="H71" i="3"/>
  <c r="G71" i="3"/>
  <c r="E71" i="3"/>
  <c r="C71" i="3"/>
  <c r="M66" i="3"/>
  <c r="F66" i="3"/>
  <c r="F64" i="3"/>
  <c r="F61" i="3"/>
  <c r="M60" i="3"/>
  <c r="F60" i="3"/>
  <c r="M59" i="3"/>
  <c r="F59" i="3"/>
  <c r="D58" i="3"/>
  <c r="K58" i="3"/>
  <c r="L58" i="3"/>
  <c r="J58" i="3"/>
  <c r="I58" i="3"/>
  <c r="H58" i="3"/>
  <c r="G58" i="3"/>
  <c r="E58" i="3"/>
  <c r="C58" i="3"/>
  <c r="M57" i="3"/>
  <c r="M56" i="3"/>
  <c r="F56" i="3"/>
  <c r="M54" i="3"/>
  <c r="F54" i="3"/>
  <c r="M53" i="3"/>
  <c r="F53" i="3"/>
  <c r="M52" i="3"/>
  <c r="F52" i="3"/>
  <c r="M51" i="3"/>
  <c r="F51" i="3"/>
  <c r="M49" i="3"/>
  <c r="F49" i="3"/>
  <c r="M48" i="3"/>
  <c r="F48" i="3"/>
  <c r="M47" i="3"/>
  <c r="F47" i="3"/>
  <c r="M46" i="3"/>
  <c r="F46" i="3"/>
  <c r="D45" i="3"/>
  <c r="K45" i="3"/>
  <c r="L45" i="3"/>
  <c r="J45" i="3"/>
  <c r="I45" i="3"/>
  <c r="H45" i="3"/>
  <c r="G45" i="3"/>
  <c r="E45" i="3"/>
  <c r="C45" i="3"/>
  <c r="M40" i="3"/>
  <c r="F40" i="3"/>
  <c r="M38" i="3"/>
  <c r="F38" i="3"/>
  <c r="M37" i="3"/>
  <c r="F37" i="3"/>
  <c r="M36" i="3"/>
  <c r="F36" i="3"/>
  <c r="M35" i="3"/>
  <c r="F35" i="3"/>
  <c r="M34" i="3"/>
  <c r="F34" i="3"/>
  <c r="M33" i="3"/>
  <c r="F33" i="3"/>
  <c r="D32" i="3"/>
  <c r="K32" i="3"/>
  <c r="L32" i="3"/>
  <c r="J32" i="3"/>
  <c r="I32" i="3"/>
  <c r="H32" i="3"/>
  <c r="G32" i="3"/>
  <c r="E32" i="3"/>
  <c r="C32" i="3"/>
  <c r="M27" i="3"/>
  <c r="F27" i="3"/>
  <c r="M25" i="3"/>
  <c r="F25" i="3"/>
  <c r="F23" i="3"/>
  <c r="M22" i="3"/>
  <c r="F22" i="3"/>
  <c r="M21" i="3"/>
  <c r="F21" i="3"/>
  <c r="M20" i="3"/>
  <c r="F20" i="3"/>
  <c r="D19" i="3"/>
  <c r="K19" i="3"/>
  <c r="L19" i="3"/>
  <c r="M19" i="3" s="1"/>
  <c r="J19" i="3"/>
  <c r="I19" i="3"/>
  <c r="H19" i="3"/>
  <c r="G19" i="3"/>
  <c r="E19" i="3"/>
  <c r="C19" i="3"/>
  <c r="N18" i="3"/>
  <c r="F18" i="3"/>
  <c r="F17" i="3"/>
  <c r="N16" i="3"/>
  <c r="F16" i="3"/>
  <c r="F15" i="3"/>
  <c r="M14" i="3"/>
  <c r="F14" i="3"/>
  <c r="M13" i="3"/>
  <c r="F13" i="3"/>
  <c r="M12" i="3"/>
  <c r="F12" i="3"/>
  <c r="M11" i="3"/>
  <c r="F11" i="3"/>
  <c r="M10" i="3"/>
  <c r="F10" i="3"/>
  <c r="M9" i="3"/>
  <c r="F9" i="3"/>
  <c r="M8" i="3"/>
  <c r="F8" i="3"/>
  <c r="M7" i="3"/>
  <c r="F7" i="3"/>
  <c r="H25" i="2"/>
  <c r="H27" i="2" s="1"/>
  <c r="G25" i="2"/>
  <c r="G27" i="2" s="1"/>
  <c r="D25" i="2"/>
  <c r="D27" i="2" s="1"/>
  <c r="E25" i="2"/>
  <c r="E27" i="2" s="1"/>
  <c r="C25" i="2"/>
  <c r="C27" i="2" s="1"/>
  <c r="H26" i="2"/>
  <c r="G26" i="2"/>
  <c r="D26" i="2"/>
  <c r="E26" i="2"/>
  <c r="C26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H206" i="1"/>
  <c r="E138" i="1"/>
  <c r="D185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H327" i="1"/>
  <c r="I327" i="1"/>
  <c r="J327" i="1"/>
  <c r="K327" i="1"/>
  <c r="H328" i="1"/>
  <c r="I328" i="1"/>
  <c r="J328" i="1"/>
  <c r="K328" i="1"/>
  <c r="M328" i="1" s="1"/>
  <c r="H329" i="1"/>
  <c r="I329" i="1"/>
  <c r="J329" i="1"/>
  <c r="K329" i="1"/>
  <c r="H330" i="1"/>
  <c r="I330" i="1"/>
  <c r="J330" i="1"/>
  <c r="K330" i="1"/>
  <c r="M330" i="1" s="1"/>
  <c r="H331" i="1"/>
  <c r="I331" i="1"/>
  <c r="J331" i="1"/>
  <c r="K331" i="1"/>
  <c r="H332" i="1"/>
  <c r="I332" i="1"/>
  <c r="J332" i="1"/>
  <c r="K332" i="1"/>
  <c r="M332" i="1" s="1"/>
  <c r="H333" i="1"/>
  <c r="I333" i="1"/>
  <c r="J333" i="1"/>
  <c r="K333" i="1"/>
  <c r="H334" i="1"/>
  <c r="I334" i="1"/>
  <c r="J334" i="1"/>
  <c r="K334" i="1"/>
  <c r="M334" i="1" s="1"/>
  <c r="H335" i="1"/>
  <c r="I335" i="1"/>
  <c r="J335" i="1"/>
  <c r="K335" i="1"/>
  <c r="H336" i="1"/>
  <c r="I336" i="1"/>
  <c r="J336" i="1"/>
  <c r="K336" i="1"/>
  <c r="H337" i="1"/>
  <c r="I337" i="1"/>
  <c r="J337" i="1"/>
  <c r="K337" i="1"/>
  <c r="H338" i="1"/>
  <c r="I338" i="1"/>
  <c r="J338" i="1"/>
  <c r="K338" i="1"/>
  <c r="M338" i="1" s="1"/>
  <c r="G338" i="1"/>
  <c r="G337" i="1"/>
  <c r="G336" i="1"/>
  <c r="G335" i="1"/>
  <c r="G334" i="1"/>
  <c r="G333" i="1"/>
  <c r="G332" i="1"/>
  <c r="G331" i="1"/>
  <c r="G330" i="1"/>
  <c r="G329" i="1"/>
  <c r="G328" i="1"/>
  <c r="G327" i="1"/>
  <c r="D337" i="1"/>
  <c r="E327" i="1"/>
  <c r="E328" i="1"/>
  <c r="E329" i="1"/>
  <c r="E330" i="1"/>
  <c r="E331" i="1"/>
  <c r="E332" i="1"/>
  <c r="E333" i="1"/>
  <c r="E334" i="1"/>
  <c r="E335" i="1"/>
  <c r="D336" i="1"/>
  <c r="N62" i="1" s="1"/>
  <c r="E336" i="1"/>
  <c r="E337" i="1"/>
  <c r="D338" i="1"/>
  <c r="N43" i="1" s="1"/>
  <c r="E338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L326" i="1"/>
  <c r="K326" i="1"/>
  <c r="J326" i="1"/>
  <c r="I326" i="1"/>
  <c r="H326" i="1"/>
  <c r="G326" i="1"/>
  <c r="E326" i="1"/>
  <c r="C326" i="1"/>
  <c r="H159" i="1"/>
  <c r="D232" i="1"/>
  <c r="I172" i="1"/>
  <c r="E65" i="1"/>
  <c r="H266" i="1"/>
  <c r="H65" i="1"/>
  <c r="K185" i="1"/>
  <c r="C206" i="1"/>
  <c r="E253" i="1"/>
  <c r="L78" i="1"/>
  <c r="L91" i="1"/>
  <c r="C300" i="1"/>
  <c r="D300" i="1"/>
  <c r="N220" i="1"/>
  <c r="L313" i="1"/>
  <c r="K313" i="1"/>
  <c r="M313" i="1" s="1"/>
  <c r="J313" i="1"/>
  <c r="I313" i="1"/>
  <c r="H313" i="1"/>
  <c r="G313" i="1"/>
  <c r="E313" i="1"/>
  <c r="F313" i="1"/>
  <c r="C313" i="1"/>
  <c r="F304" i="1"/>
  <c r="F303" i="1"/>
  <c r="M302" i="1"/>
  <c r="F302" i="1"/>
  <c r="M301" i="1"/>
  <c r="F301" i="1"/>
  <c r="L300" i="1"/>
  <c r="K300" i="1"/>
  <c r="J300" i="1"/>
  <c r="I300" i="1"/>
  <c r="H300" i="1"/>
  <c r="G300" i="1"/>
  <c r="E300" i="1"/>
  <c r="F290" i="1"/>
  <c r="M289" i="1"/>
  <c r="F289" i="1"/>
  <c r="M288" i="1"/>
  <c r="F288" i="1"/>
  <c r="G284" i="1"/>
  <c r="A283" i="1"/>
  <c r="L279" i="1"/>
  <c r="M279" i="1" s="1"/>
  <c r="K279" i="1"/>
  <c r="J279" i="1"/>
  <c r="I279" i="1"/>
  <c r="H279" i="1"/>
  <c r="G279" i="1"/>
  <c r="E279" i="1"/>
  <c r="D279" i="1"/>
  <c r="C279" i="1"/>
  <c r="F268" i="1"/>
  <c r="F267" i="1"/>
  <c r="L266" i="1"/>
  <c r="K266" i="1"/>
  <c r="J266" i="1"/>
  <c r="I266" i="1"/>
  <c r="G266" i="1"/>
  <c r="E266" i="1"/>
  <c r="D266" i="1"/>
  <c r="C266" i="1"/>
  <c r="M259" i="1"/>
  <c r="M257" i="1"/>
  <c r="F257" i="1"/>
  <c r="M256" i="1"/>
  <c r="F256" i="1"/>
  <c r="M255" i="1"/>
  <c r="F255" i="1"/>
  <c r="M254" i="1"/>
  <c r="F254" i="1"/>
  <c r="L253" i="1"/>
  <c r="M253" i="1" s="1"/>
  <c r="K253" i="1"/>
  <c r="J253" i="1"/>
  <c r="I253" i="1"/>
  <c r="H253" i="1"/>
  <c r="G253" i="1"/>
  <c r="D253" i="1"/>
  <c r="F253" i="1" s="1"/>
  <c r="C253" i="1"/>
  <c r="M242" i="1"/>
  <c r="F242" i="1"/>
  <c r="M241" i="1"/>
  <c r="F241" i="1"/>
  <c r="G237" i="1"/>
  <c r="A236" i="1"/>
  <c r="L232" i="1"/>
  <c r="K232" i="1"/>
  <c r="J232" i="1"/>
  <c r="I232" i="1"/>
  <c r="H232" i="1"/>
  <c r="G232" i="1"/>
  <c r="E232" i="1"/>
  <c r="F232" i="1" s="1"/>
  <c r="C232" i="1"/>
  <c r="M221" i="1"/>
  <c r="F221" i="1"/>
  <c r="M220" i="1"/>
  <c r="F220" i="1"/>
  <c r="L219" i="1"/>
  <c r="K219" i="1"/>
  <c r="J219" i="1"/>
  <c r="I219" i="1"/>
  <c r="H219" i="1"/>
  <c r="G219" i="1"/>
  <c r="E219" i="1"/>
  <c r="D219" i="1"/>
  <c r="C219" i="1"/>
  <c r="F214" i="1"/>
  <c r="F213" i="1"/>
  <c r="F212" i="1"/>
  <c r="F210" i="1"/>
  <c r="M208" i="1"/>
  <c r="F208" i="1"/>
  <c r="M207" i="1"/>
  <c r="F207" i="1"/>
  <c r="L206" i="1"/>
  <c r="K206" i="1"/>
  <c r="J206" i="1"/>
  <c r="I206" i="1"/>
  <c r="G206" i="1"/>
  <c r="E206" i="1"/>
  <c r="D206" i="1"/>
  <c r="M205" i="1"/>
  <c r="F205" i="1"/>
  <c r="F199" i="1"/>
  <c r="M197" i="1"/>
  <c r="F197" i="1"/>
  <c r="F196" i="1"/>
  <c r="M195" i="1"/>
  <c r="F195" i="1"/>
  <c r="M194" i="1"/>
  <c r="F194" i="1"/>
  <c r="G190" i="1"/>
  <c r="A189" i="1"/>
  <c r="L185" i="1"/>
  <c r="J185" i="1"/>
  <c r="I185" i="1"/>
  <c r="H185" i="1"/>
  <c r="G185" i="1"/>
  <c r="E185" i="1"/>
  <c r="C185" i="1"/>
  <c r="F175" i="1"/>
  <c r="M174" i="1"/>
  <c r="F174" i="1"/>
  <c r="M173" i="1"/>
  <c r="F173" i="1"/>
  <c r="L172" i="1"/>
  <c r="K172" i="1"/>
  <c r="J172" i="1"/>
  <c r="H172" i="1"/>
  <c r="G172" i="1"/>
  <c r="E172" i="1"/>
  <c r="D172" i="1"/>
  <c r="C172" i="1"/>
  <c r="M165" i="1"/>
  <c r="F165" i="1"/>
  <c r="F164" i="1"/>
  <c r="M163" i="1"/>
  <c r="F163" i="1"/>
  <c r="M162" i="1"/>
  <c r="F162" i="1"/>
  <c r="M161" i="1"/>
  <c r="F161" i="1"/>
  <c r="M160" i="1"/>
  <c r="F160" i="1"/>
  <c r="L159" i="1"/>
  <c r="K159" i="1"/>
  <c r="M159" i="1" s="1"/>
  <c r="J159" i="1"/>
  <c r="I159" i="1"/>
  <c r="G159" i="1"/>
  <c r="E159" i="1"/>
  <c r="F159" i="1" s="1"/>
  <c r="D159" i="1"/>
  <c r="C159" i="1"/>
  <c r="F150" i="1"/>
  <c r="M149" i="1"/>
  <c r="F149" i="1"/>
  <c r="M147" i="1"/>
  <c r="F147" i="1"/>
  <c r="G143" i="1"/>
  <c r="A142" i="1"/>
  <c r="L138" i="1"/>
  <c r="K138" i="1"/>
  <c r="J138" i="1"/>
  <c r="I138" i="1"/>
  <c r="H138" i="1"/>
  <c r="G138" i="1"/>
  <c r="D138" i="1"/>
  <c r="F138" i="1" s="1"/>
  <c r="C138" i="1"/>
  <c r="F131" i="1"/>
  <c r="F130" i="1"/>
  <c r="F129" i="1"/>
  <c r="F128" i="1"/>
  <c r="M127" i="1"/>
  <c r="F127" i="1"/>
  <c r="M126" i="1"/>
  <c r="F126" i="1"/>
  <c r="L125" i="1"/>
  <c r="K125" i="1"/>
  <c r="M125" i="1" s="1"/>
  <c r="J125" i="1"/>
  <c r="I125" i="1"/>
  <c r="H125" i="1"/>
  <c r="G125" i="1"/>
  <c r="E125" i="1"/>
  <c r="D125" i="1"/>
  <c r="F125" i="1" s="1"/>
  <c r="C125" i="1"/>
  <c r="M114" i="1"/>
  <c r="F114" i="1"/>
  <c r="M113" i="1"/>
  <c r="F113" i="1"/>
  <c r="L112" i="1"/>
  <c r="M112" i="1" s="1"/>
  <c r="K112" i="1"/>
  <c r="J112" i="1"/>
  <c r="I112" i="1"/>
  <c r="H112" i="1"/>
  <c r="G112" i="1"/>
  <c r="D112" i="1"/>
  <c r="M101" i="1"/>
  <c r="F101" i="1"/>
  <c r="M100" i="1"/>
  <c r="F100" i="1"/>
  <c r="G96" i="1"/>
  <c r="A95" i="1"/>
  <c r="K91" i="1"/>
  <c r="J91" i="1"/>
  <c r="I91" i="1"/>
  <c r="H91" i="1"/>
  <c r="G91" i="1"/>
  <c r="E91" i="1"/>
  <c r="D91" i="1"/>
  <c r="F91" i="1" s="1"/>
  <c r="C91" i="1"/>
  <c r="F84" i="1"/>
  <c r="F83" i="1"/>
  <c r="F82" i="1"/>
  <c r="F81" i="1"/>
  <c r="M80" i="1"/>
  <c r="F80" i="1"/>
  <c r="M79" i="1"/>
  <c r="F79" i="1"/>
  <c r="K78" i="1"/>
  <c r="J78" i="1"/>
  <c r="I78" i="1"/>
  <c r="H78" i="1"/>
  <c r="G78" i="1"/>
  <c r="E78" i="1"/>
  <c r="D78" i="1"/>
  <c r="C78" i="1"/>
  <c r="F69" i="1"/>
  <c r="F68" i="1"/>
  <c r="M67" i="1"/>
  <c r="F67" i="1"/>
  <c r="M66" i="1"/>
  <c r="F66" i="1"/>
  <c r="L65" i="1"/>
  <c r="K65" i="1"/>
  <c r="J65" i="1"/>
  <c r="I65" i="1"/>
  <c r="G65" i="1"/>
  <c r="D65" i="1"/>
  <c r="F65" i="1" s="1"/>
  <c r="C65" i="1"/>
  <c r="F64" i="1"/>
  <c r="F63" i="1"/>
  <c r="F62" i="1"/>
  <c r="F61" i="1"/>
  <c r="F60" i="1"/>
  <c r="F59" i="1"/>
  <c r="M56" i="1"/>
  <c r="F56" i="1"/>
  <c r="M55" i="1"/>
  <c r="F55" i="1"/>
  <c r="M54" i="1"/>
  <c r="F54" i="1"/>
  <c r="M53" i="1"/>
  <c r="F53" i="1"/>
  <c r="G49" i="1"/>
  <c r="A48" i="1"/>
  <c r="L44" i="1"/>
  <c r="K44" i="1"/>
  <c r="J44" i="1"/>
  <c r="I44" i="1"/>
  <c r="H44" i="1"/>
  <c r="G44" i="1"/>
  <c r="E44" i="1"/>
  <c r="D44" i="1"/>
  <c r="C44" i="1"/>
  <c r="F40" i="1"/>
  <c r="F39" i="1"/>
  <c r="M37" i="1"/>
  <c r="F37" i="1"/>
  <c r="M36" i="1"/>
  <c r="F36" i="1"/>
  <c r="M35" i="1"/>
  <c r="F35" i="1"/>
  <c r="M34" i="1"/>
  <c r="F34" i="1"/>
  <c r="M33" i="1"/>
  <c r="F33" i="1"/>
  <c r="M32" i="1"/>
  <c r="F32" i="1"/>
  <c r="L31" i="1"/>
  <c r="K31" i="1"/>
  <c r="J31" i="1"/>
  <c r="I31" i="1"/>
  <c r="H31" i="1"/>
  <c r="G31" i="1"/>
  <c r="E31" i="1"/>
  <c r="F31" i="1" s="1"/>
  <c r="D31" i="1"/>
  <c r="C31" i="1"/>
  <c r="F27" i="1"/>
  <c r="F26" i="1"/>
  <c r="F25" i="1"/>
  <c r="M24" i="1"/>
  <c r="F24" i="1"/>
  <c r="M22" i="1"/>
  <c r="F22" i="1"/>
  <c r="F21" i="1"/>
  <c r="M20" i="1"/>
  <c r="F20" i="1"/>
  <c r="M19" i="1"/>
  <c r="F19" i="1"/>
  <c r="L18" i="1"/>
  <c r="K18" i="1"/>
  <c r="J18" i="1"/>
  <c r="I18" i="1"/>
  <c r="H18" i="1"/>
  <c r="G18" i="1"/>
  <c r="E18" i="1"/>
  <c r="D18" i="1"/>
  <c r="C18" i="1"/>
  <c r="M17" i="1"/>
  <c r="F17" i="1"/>
  <c r="F16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F6" i="1"/>
  <c r="M91" i="1"/>
  <c r="M138" i="1"/>
  <c r="F44" i="1"/>
  <c r="F112" i="1"/>
  <c r="M172" i="1"/>
  <c r="M266" i="1"/>
  <c r="M300" i="1"/>
  <c r="M18" i="1" l="1"/>
  <c r="M44" i="1"/>
  <c r="F206" i="1"/>
  <c r="M219" i="1"/>
  <c r="F266" i="1"/>
  <c r="F279" i="1"/>
  <c r="M326" i="1"/>
  <c r="F326" i="1"/>
  <c r="M232" i="1"/>
  <c r="N17" i="1"/>
  <c r="M78" i="1"/>
  <c r="F78" i="1"/>
  <c r="M31" i="1"/>
  <c r="M315" i="3"/>
  <c r="M328" i="3"/>
  <c r="F328" i="3"/>
  <c r="M341" i="3"/>
  <c r="M367" i="3"/>
  <c r="F367" i="3"/>
  <c r="M380" i="3"/>
  <c r="M479" i="3"/>
  <c r="M518" i="3"/>
  <c r="F19" i="3"/>
  <c r="M32" i="3"/>
  <c r="F32" i="3"/>
  <c r="M71" i="3"/>
  <c r="F71" i="3"/>
  <c r="M110" i="3"/>
  <c r="M162" i="3"/>
  <c r="F162" i="3"/>
  <c r="F175" i="3"/>
  <c r="M188" i="3"/>
  <c r="F188" i="3"/>
  <c r="M237" i="3"/>
  <c r="F237" i="3"/>
  <c r="F263" i="3"/>
  <c r="F354" i="3"/>
  <c r="K555" i="3"/>
  <c r="M555" i="3" s="1"/>
  <c r="K561" i="3"/>
  <c r="M561" i="3" s="1"/>
  <c r="M206" i="1"/>
  <c r="N270" i="1"/>
  <c r="F300" i="1"/>
  <c r="C26" i="5"/>
  <c r="B26" i="5"/>
  <c r="F110" i="3"/>
  <c r="F250" i="3"/>
  <c r="F276" i="3"/>
  <c r="F315" i="3"/>
  <c r="F453" i="3"/>
  <c r="F479" i="3"/>
  <c r="M45" i="3"/>
  <c r="F45" i="3"/>
  <c r="M58" i="3"/>
  <c r="F58" i="3"/>
  <c r="M84" i="3"/>
  <c r="F84" i="3"/>
  <c r="M97" i="3"/>
  <c r="M123" i="3"/>
  <c r="M175" i="3"/>
  <c r="N236" i="3"/>
  <c r="M263" i="3"/>
  <c r="M289" i="3"/>
  <c r="M302" i="3"/>
  <c r="F302" i="3"/>
  <c r="M427" i="3"/>
  <c r="F427" i="3"/>
  <c r="F466" i="3"/>
  <c r="F518" i="3"/>
  <c r="E531" i="3"/>
  <c r="F18" i="1"/>
  <c r="M65" i="1"/>
  <c r="F172" i="1"/>
  <c r="F219" i="1"/>
  <c r="F185" i="1"/>
  <c r="N207" i="1"/>
  <c r="N9" i="1"/>
  <c r="M185" i="1"/>
  <c r="N81" i="1"/>
  <c r="F328" i="1"/>
  <c r="M524" i="3"/>
  <c r="N420" i="3"/>
  <c r="N441" i="3"/>
  <c r="N444" i="3"/>
  <c r="N448" i="3"/>
  <c r="N454" i="3"/>
  <c r="N462" i="3"/>
  <c r="N463" i="3"/>
  <c r="N468" i="3"/>
  <c r="N481" i="3"/>
  <c r="N482" i="3"/>
  <c r="N487" i="3"/>
  <c r="N493" i="3"/>
  <c r="N509" i="3"/>
  <c r="F520" i="3"/>
  <c r="K557" i="3"/>
  <c r="D563" i="3"/>
  <c r="F563" i="3" s="1"/>
  <c r="N36" i="3"/>
  <c r="N113" i="3"/>
  <c r="N114" i="3"/>
  <c r="N116" i="3"/>
  <c r="N150" i="3"/>
  <c r="N153" i="3"/>
  <c r="N168" i="3"/>
  <c r="N214" i="1"/>
  <c r="N257" i="1"/>
  <c r="M522" i="3"/>
  <c r="M578" i="3"/>
  <c r="N502" i="3"/>
  <c r="K406" i="3"/>
  <c r="K563" i="3"/>
  <c r="M563" i="3" s="1"/>
  <c r="K559" i="3"/>
  <c r="M559" i="3" s="1"/>
  <c r="K554" i="3"/>
  <c r="N233" i="3"/>
  <c r="N275" i="3"/>
  <c r="F402" i="3"/>
  <c r="D564" i="3"/>
  <c r="F564" i="3" s="1"/>
  <c r="D562" i="3"/>
  <c r="F562" i="3" s="1"/>
  <c r="M213" i="3"/>
  <c r="N23" i="3"/>
  <c r="N33" i="3"/>
  <c r="N38" i="3"/>
  <c r="N59" i="3"/>
  <c r="N77" i="3"/>
  <c r="N98" i="3"/>
  <c r="N129" i="3"/>
  <c r="N139" i="3"/>
  <c r="D214" i="3"/>
  <c r="N214" i="3" s="1"/>
  <c r="N553" i="3" s="1"/>
  <c r="N20" i="1"/>
  <c r="M570" i="3"/>
  <c r="M523" i="3"/>
  <c r="M528" i="3"/>
  <c r="N426" i="3"/>
  <c r="N477" i="3"/>
  <c r="N488" i="3"/>
  <c r="N490" i="3"/>
  <c r="F576" i="3"/>
  <c r="F578" i="3"/>
  <c r="N194" i="1"/>
  <c r="N105" i="1"/>
  <c r="N82" i="1"/>
  <c r="N272" i="1"/>
  <c r="N126" i="1"/>
  <c r="N113" i="1"/>
  <c r="M396" i="3"/>
  <c r="N148" i="1"/>
  <c r="G26" i="6"/>
  <c r="I26" i="6" s="1"/>
  <c r="M526" i="3"/>
  <c r="H531" i="3"/>
  <c r="N415" i="3"/>
  <c r="N418" i="3"/>
  <c r="N421" i="3"/>
  <c r="N430" i="3"/>
  <c r="N431" i="3"/>
  <c r="N434" i="3"/>
  <c r="N456" i="3"/>
  <c r="N460" i="3"/>
  <c r="N471" i="3"/>
  <c r="N472" i="3"/>
  <c r="N480" i="3"/>
  <c r="N483" i="3"/>
  <c r="N486" i="3"/>
  <c r="N496" i="3"/>
  <c r="N511" i="3"/>
  <c r="N512" i="3"/>
  <c r="F521" i="3"/>
  <c r="F573" i="3"/>
  <c r="M400" i="3"/>
  <c r="N268" i="3"/>
  <c r="M212" i="3"/>
  <c r="L214" i="3"/>
  <c r="N8" i="3"/>
  <c r="N174" i="1"/>
  <c r="N242" i="1"/>
  <c r="N268" i="1"/>
  <c r="N21" i="1"/>
  <c r="M394" i="3"/>
  <c r="M398" i="3"/>
  <c r="M404" i="3"/>
  <c r="F333" i="1"/>
  <c r="G339" i="1"/>
  <c r="M329" i="1"/>
  <c r="M572" i="3"/>
  <c r="M567" i="3"/>
  <c r="M573" i="3"/>
  <c r="F577" i="3"/>
  <c r="F570" i="3"/>
  <c r="H591" i="3"/>
  <c r="M564" i="3"/>
  <c r="M402" i="3"/>
  <c r="M565" i="3"/>
  <c r="M557" i="3"/>
  <c r="F565" i="3"/>
  <c r="N235" i="3"/>
  <c r="N247" i="3"/>
  <c r="N260" i="3"/>
  <c r="N288" i="3"/>
  <c r="N301" i="3"/>
  <c r="N314" i="3"/>
  <c r="N327" i="3"/>
  <c r="N340" i="3"/>
  <c r="N353" i="3"/>
  <c r="N366" i="3"/>
  <c r="N376" i="3"/>
  <c r="N249" i="3"/>
  <c r="N262" i="3"/>
  <c r="N274" i="3"/>
  <c r="N286" i="3"/>
  <c r="N299" i="3"/>
  <c r="N312" i="3"/>
  <c r="N325" i="3"/>
  <c r="N338" i="3"/>
  <c r="N351" i="3"/>
  <c r="N364" i="3"/>
  <c r="N378" i="3"/>
  <c r="G591" i="3"/>
  <c r="I591" i="3"/>
  <c r="J591" i="3"/>
  <c r="D550" i="3"/>
  <c r="D552" i="3"/>
  <c r="D591" i="3" s="1"/>
  <c r="N42" i="3"/>
  <c r="N94" i="3"/>
  <c r="N120" i="3"/>
  <c r="N161" i="3"/>
  <c r="N70" i="3"/>
  <c r="N107" i="3"/>
  <c r="N148" i="3"/>
  <c r="N185" i="3"/>
  <c r="F26" i="2"/>
  <c r="F27" i="2"/>
  <c r="M560" i="3"/>
  <c r="M558" i="3"/>
  <c r="M556" i="3"/>
  <c r="M208" i="3"/>
  <c r="N14" i="3"/>
  <c r="N34" i="3"/>
  <c r="N48" i="3"/>
  <c r="N60" i="3"/>
  <c r="N72" i="3"/>
  <c r="N125" i="3"/>
  <c r="N126" i="3"/>
  <c r="N164" i="3"/>
  <c r="N165" i="3"/>
  <c r="N166" i="3"/>
  <c r="N176" i="3"/>
  <c r="N189" i="3"/>
  <c r="N241" i="1"/>
  <c r="N6" i="1"/>
  <c r="N173" i="1"/>
  <c r="N210" i="1"/>
  <c r="N176" i="1"/>
  <c r="N60" i="1"/>
  <c r="N165" i="1"/>
  <c r="N199" i="1"/>
  <c r="N291" i="1"/>
  <c r="N150" i="1"/>
  <c r="N114" i="1"/>
  <c r="N255" i="1"/>
  <c r="N7" i="1"/>
  <c r="N13" i="1"/>
  <c r="N167" i="1"/>
  <c r="N288" i="1"/>
  <c r="N58" i="1"/>
  <c r="N160" i="1"/>
  <c r="N221" i="1"/>
  <c r="N35" i="1"/>
  <c r="N314" i="1"/>
  <c r="N319" i="1"/>
  <c r="L590" i="3"/>
  <c r="L591" i="3"/>
  <c r="L562" i="3"/>
  <c r="M562" i="3" s="1"/>
  <c r="N227" i="3"/>
  <c r="N304" i="3"/>
  <c r="F403" i="3"/>
  <c r="F404" i="3"/>
  <c r="F405" i="3"/>
  <c r="N234" i="3"/>
  <c r="N248" i="3"/>
  <c r="N246" i="3"/>
  <c r="N261" i="3"/>
  <c r="N259" i="3"/>
  <c r="N273" i="3"/>
  <c r="N287" i="3"/>
  <c r="N285" i="3"/>
  <c r="N300" i="3"/>
  <c r="N298" i="3"/>
  <c r="N313" i="3"/>
  <c r="N311" i="3"/>
  <c r="N326" i="3"/>
  <c r="N324" i="3"/>
  <c r="N339" i="3"/>
  <c r="N337" i="3"/>
  <c r="N352" i="3"/>
  <c r="N350" i="3"/>
  <c r="G589" i="3"/>
  <c r="I589" i="3"/>
  <c r="M551" i="3"/>
  <c r="M204" i="3"/>
  <c r="M211" i="3"/>
  <c r="H589" i="3"/>
  <c r="J589" i="3"/>
  <c r="C590" i="3"/>
  <c r="C588" i="3"/>
  <c r="N30" i="3"/>
  <c r="N82" i="3"/>
  <c r="N173" i="3"/>
  <c r="N12" i="3"/>
  <c r="N17" i="3"/>
  <c r="N21" i="3"/>
  <c r="N73" i="3"/>
  <c r="N112" i="3"/>
  <c r="N115" i="3"/>
  <c r="N154" i="3"/>
  <c r="N155" i="3"/>
  <c r="N190" i="3"/>
  <c r="N204" i="3"/>
  <c r="N543" i="3" s="1"/>
  <c r="C589" i="3"/>
  <c r="D551" i="3"/>
  <c r="D590" i="3" s="1"/>
  <c r="C591" i="3"/>
  <c r="D548" i="3"/>
  <c r="D587" i="3" s="1"/>
  <c r="D546" i="3"/>
  <c r="N44" i="3"/>
  <c r="N56" i="3"/>
  <c r="N68" i="3"/>
  <c r="N96" i="3"/>
  <c r="N109" i="3"/>
  <c r="N122" i="3"/>
  <c r="N134" i="3"/>
  <c r="N146" i="3"/>
  <c r="N159" i="3"/>
  <c r="N187" i="3"/>
  <c r="N199" i="3"/>
  <c r="N164" i="1"/>
  <c r="N64" i="1"/>
  <c r="N168" i="1"/>
  <c r="M568" i="3"/>
  <c r="M576" i="3"/>
  <c r="K590" i="3"/>
  <c r="M577" i="3"/>
  <c r="M575" i="3"/>
  <c r="M574" i="3"/>
  <c r="L589" i="3"/>
  <c r="M571" i="3"/>
  <c r="K579" i="3"/>
  <c r="M520" i="3"/>
  <c r="M521" i="3"/>
  <c r="M525" i="3"/>
  <c r="M527" i="3"/>
  <c r="M529" i="3"/>
  <c r="J531" i="3"/>
  <c r="K531" i="3"/>
  <c r="M531" i="3" s="1"/>
  <c r="G590" i="3"/>
  <c r="H590" i="3"/>
  <c r="I590" i="3"/>
  <c r="J590" i="3"/>
  <c r="I586" i="3"/>
  <c r="K586" i="3"/>
  <c r="F575" i="3"/>
  <c r="F574" i="3"/>
  <c r="F571" i="3"/>
  <c r="E589" i="3"/>
  <c r="E590" i="3"/>
  <c r="C586" i="3"/>
  <c r="C579" i="3"/>
  <c r="E588" i="3"/>
  <c r="N419" i="3"/>
  <c r="N428" i="3"/>
  <c r="N433" i="3"/>
  <c r="N445" i="3"/>
  <c r="N446" i="3"/>
  <c r="N459" i="3"/>
  <c r="N461" i="3"/>
  <c r="N467" i="3"/>
  <c r="N474" i="3"/>
  <c r="N475" i="3"/>
  <c r="N484" i="3"/>
  <c r="N498" i="3"/>
  <c r="N500" i="3"/>
  <c r="N506" i="3"/>
  <c r="N513" i="3"/>
  <c r="F519" i="3"/>
  <c r="F522" i="3"/>
  <c r="F523" i="3"/>
  <c r="F524" i="3"/>
  <c r="F525" i="3"/>
  <c r="F526" i="3"/>
  <c r="F527" i="3"/>
  <c r="F528" i="3"/>
  <c r="F529" i="3"/>
  <c r="F530" i="3"/>
  <c r="C531" i="3"/>
  <c r="F568" i="3"/>
  <c r="F572" i="3"/>
  <c r="F569" i="3"/>
  <c r="I406" i="3"/>
  <c r="H587" i="3"/>
  <c r="F561" i="3"/>
  <c r="N225" i="3"/>
  <c r="N229" i="3"/>
  <c r="N239" i="3"/>
  <c r="N240" i="3"/>
  <c r="N241" i="3"/>
  <c r="N251" i="3"/>
  <c r="N254" i="3"/>
  <c r="N264" i="3"/>
  <c r="N270" i="3"/>
  <c r="N277" i="3"/>
  <c r="N291" i="3"/>
  <c r="N317" i="3"/>
  <c r="N318" i="3"/>
  <c r="N330" i="3"/>
  <c r="N342" i="3"/>
  <c r="N356" i="3"/>
  <c r="N357" i="3"/>
  <c r="N358" i="3"/>
  <c r="N374" i="3"/>
  <c r="D560" i="3"/>
  <c r="F560" i="3" s="1"/>
  <c r="D558" i="3"/>
  <c r="D557" i="3"/>
  <c r="M550" i="3"/>
  <c r="K591" i="3"/>
  <c r="M552" i="3"/>
  <c r="M549" i="3"/>
  <c r="G588" i="3"/>
  <c r="M210" i="3"/>
  <c r="G214" i="3"/>
  <c r="H588" i="3"/>
  <c r="I588" i="3"/>
  <c r="J588" i="3"/>
  <c r="K588" i="3"/>
  <c r="F550" i="3"/>
  <c r="E591" i="3"/>
  <c r="N7" i="3"/>
  <c r="N10" i="3"/>
  <c r="N15" i="3"/>
  <c r="N20" i="3"/>
  <c r="N46" i="3"/>
  <c r="N49" i="3"/>
  <c r="N61" i="3"/>
  <c r="N75" i="3"/>
  <c r="N85" i="3"/>
  <c r="N111" i="3"/>
  <c r="N124" i="3"/>
  <c r="N127" i="3"/>
  <c r="N137" i="3"/>
  <c r="N163" i="3"/>
  <c r="N178" i="3"/>
  <c r="N179" i="3"/>
  <c r="F203" i="3"/>
  <c r="F211" i="3"/>
  <c r="F212" i="3"/>
  <c r="F213" i="3"/>
  <c r="N208" i="3"/>
  <c r="N547" i="3" s="1"/>
  <c r="D544" i="3"/>
  <c r="N31" i="3"/>
  <c r="N29" i="3"/>
  <c r="N43" i="3"/>
  <c r="N57" i="3"/>
  <c r="N55" i="3"/>
  <c r="N69" i="3"/>
  <c r="N83" i="3"/>
  <c r="N81" i="3"/>
  <c r="N95" i="3"/>
  <c r="N92" i="3"/>
  <c r="N108" i="3"/>
  <c r="N103" i="3"/>
  <c r="N121" i="3"/>
  <c r="N135" i="3"/>
  <c r="N133" i="3"/>
  <c r="N147" i="3"/>
  <c r="N144" i="3"/>
  <c r="N160" i="3"/>
  <c r="N174" i="3"/>
  <c r="N172" i="3"/>
  <c r="F25" i="2"/>
  <c r="N201" i="1"/>
  <c r="N180" i="1"/>
  <c r="N120" i="1"/>
  <c r="N147" i="1"/>
  <c r="N32" i="1"/>
  <c r="N100" i="1"/>
  <c r="N53" i="1"/>
  <c r="N19" i="1"/>
  <c r="N56" i="1"/>
  <c r="N101" i="1"/>
  <c r="N69" i="1"/>
  <c r="N223" i="1"/>
  <c r="N26" i="1"/>
  <c r="N84" i="1"/>
  <c r="N131" i="1"/>
  <c r="N37" i="1"/>
  <c r="N212" i="1"/>
  <c r="N178" i="1"/>
  <c r="N129" i="1"/>
  <c r="N103" i="1"/>
  <c r="N197" i="1"/>
  <c r="N244" i="1"/>
  <c r="N304" i="1"/>
  <c r="N195" i="1"/>
  <c r="N67" i="1"/>
  <c r="N54" i="1"/>
  <c r="N33" i="1"/>
  <c r="N80" i="1"/>
  <c r="N302" i="1"/>
  <c r="N30" i="1"/>
  <c r="N11" i="1"/>
  <c r="N22" i="1"/>
  <c r="N208" i="1"/>
  <c r="N127" i="1"/>
  <c r="N254" i="1"/>
  <c r="N66" i="1"/>
  <c r="N163" i="1"/>
  <c r="N161" i="1"/>
  <c r="F327" i="1"/>
  <c r="N267" i="1"/>
  <c r="N79" i="1"/>
  <c r="N289" i="1"/>
  <c r="N24" i="1"/>
  <c r="N205" i="1"/>
  <c r="F338" i="1"/>
  <c r="F334" i="1"/>
  <c r="F332" i="1"/>
  <c r="N321" i="1"/>
  <c r="N317" i="1"/>
  <c r="N184" i="1"/>
  <c r="N171" i="1"/>
  <c r="N124" i="1"/>
  <c r="H579" i="3"/>
  <c r="I579" i="3"/>
  <c r="G579" i="3"/>
  <c r="J579" i="3"/>
  <c r="L579" i="3"/>
  <c r="M569" i="3"/>
  <c r="G531" i="3"/>
  <c r="I531" i="3"/>
  <c r="G584" i="3"/>
  <c r="H583" i="3"/>
  <c r="I582" i="3"/>
  <c r="K585" i="3"/>
  <c r="K584" i="3"/>
  <c r="K583" i="3"/>
  <c r="K582" i="3"/>
  <c r="E579" i="3"/>
  <c r="F567" i="3"/>
  <c r="D579" i="3"/>
  <c r="F579" i="3" s="1"/>
  <c r="N417" i="3"/>
  <c r="N429" i="3"/>
  <c r="N443" i="3"/>
  <c r="N494" i="3"/>
  <c r="N495" i="3"/>
  <c r="N507" i="3"/>
  <c r="D531" i="3"/>
  <c r="H566" i="3"/>
  <c r="G566" i="3"/>
  <c r="I566" i="3"/>
  <c r="G406" i="3"/>
  <c r="G586" i="3"/>
  <c r="G582" i="3"/>
  <c r="H585" i="3"/>
  <c r="I584" i="3"/>
  <c r="C587" i="3"/>
  <c r="C583" i="3"/>
  <c r="N256" i="3"/>
  <c r="N280" i="3"/>
  <c r="N306" i="3"/>
  <c r="N334" i="3"/>
  <c r="N347" i="3"/>
  <c r="N359" i="3"/>
  <c r="N370" i="3"/>
  <c r="N226" i="3"/>
  <c r="N228" i="3"/>
  <c r="N230" i="3"/>
  <c r="N238" i="3"/>
  <c r="N252" i="3"/>
  <c r="N253" i="3"/>
  <c r="N265" i="3"/>
  <c r="N266" i="3"/>
  <c r="N267" i="3"/>
  <c r="N269" i="3"/>
  <c r="N278" i="3"/>
  <c r="N290" i="3"/>
  <c r="N292" i="3"/>
  <c r="N293" i="3"/>
  <c r="N294" i="3"/>
  <c r="N295" i="3"/>
  <c r="N303" i="3"/>
  <c r="N316" i="3"/>
  <c r="N319" i="3"/>
  <c r="N329" i="3"/>
  <c r="N343" i="3"/>
  <c r="N344" i="3"/>
  <c r="N345" i="3"/>
  <c r="N355" i="3"/>
  <c r="D555" i="3"/>
  <c r="F555" i="3" s="1"/>
  <c r="C585" i="3"/>
  <c r="E587" i="3"/>
  <c r="E586" i="3"/>
  <c r="D559" i="3"/>
  <c r="D585" i="3" s="1"/>
  <c r="D556" i="3"/>
  <c r="D554" i="3"/>
  <c r="F395" i="3"/>
  <c r="N243" i="3"/>
  <c r="N282" i="3"/>
  <c r="N308" i="3"/>
  <c r="N321" i="3"/>
  <c r="N332" i="3"/>
  <c r="N372" i="3"/>
  <c r="I214" i="3"/>
  <c r="F542" i="3"/>
  <c r="D581" i="3"/>
  <c r="N26" i="3"/>
  <c r="N41" i="3"/>
  <c r="N50" i="3"/>
  <c r="N67" i="3"/>
  <c r="N119" i="3"/>
  <c r="N169" i="3"/>
  <c r="N184" i="3"/>
  <c r="N193" i="3"/>
  <c r="N9" i="3"/>
  <c r="N11" i="3"/>
  <c r="N13" i="3"/>
  <c r="N19" i="3"/>
  <c r="N22" i="3"/>
  <c r="N35" i="3"/>
  <c r="N37" i="3"/>
  <c r="N47" i="3"/>
  <c r="N74" i="3"/>
  <c r="N76" i="3"/>
  <c r="N86" i="3"/>
  <c r="N99" i="3"/>
  <c r="N128" i="3"/>
  <c r="N138" i="3"/>
  <c r="N151" i="3"/>
  <c r="N152" i="3"/>
  <c r="N167" i="3"/>
  <c r="N177" i="3"/>
  <c r="F210" i="3"/>
  <c r="C214" i="3"/>
  <c r="N202" i="3"/>
  <c r="N541" i="3" s="1"/>
  <c r="N210" i="3"/>
  <c r="N549" i="3" s="1"/>
  <c r="E581" i="3"/>
  <c r="D549" i="3"/>
  <c r="D547" i="3"/>
  <c r="D545" i="3"/>
  <c r="F545" i="3" s="1"/>
  <c r="D543" i="3"/>
  <c r="F543" i="3" s="1"/>
  <c r="N28" i="3"/>
  <c r="N39" i="3"/>
  <c r="N54" i="3"/>
  <c r="N63" i="3"/>
  <c r="N80" i="3"/>
  <c r="N93" i="3"/>
  <c r="N88" i="3"/>
  <c r="N106" i="3"/>
  <c r="N118" i="3"/>
  <c r="N132" i="3"/>
  <c r="N145" i="3"/>
  <c r="N140" i="3"/>
  <c r="N158" i="3"/>
  <c r="N171" i="3"/>
  <c r="N180" i="3"/>
  <c r="K339" i="1"/>
  <c r="I339" i="1"/>
  <c r="L339" i="1"/>
  <c r="M335" i="1"/>
  <c r="N14" i="1"/>
  <c r="N271" i="1"/>
  <c r="N68" i="1"/>
  <c r="N256" i="1"/>
  <c r="N10" i="1"/>
  <c r="C339" i="1"/>
  <c r="J566" i="3"/>
  <c r="G587" i="3"/>
  <c r="G585" i="3"/>
  <c r="G583" i="3"/>
  <c r="H586" i="3"/>
  <c r="H584" i="3"/>
  <c r="H582" i="3"/>
  <c r="I587" i="3"/>
  <c r="I585" i="3"/>
  <c r="I583" i="3"/>
  <c r="J587" i="3"/>
  <c r="J586" i="3"/>
  <c r="J585" i="3"/>
  <c r="J584" i="3"/>
  <c r="J583" i="3"/>
  <c r="J582" i="3"/>
  <c r="H406" i="3"/>
  <c r="J406" i="3"/>
  <c r="L406" i="3"/>
  <c r="M406" i="3" s="1"/>
  <c r="G581" i="3"/>
  <c r="H581" i="3"/>
  <c r="I581" i="3"/>
  <c r="J581" i="3"/>
  <c r="L581" i="3"/>
  <c r="C556" i="3"/>
  <c r="C566" i="3" s="1"/>
  <c r="C406" i="3"/>
  <c r="N375" i="3"/>
  <c r="F401" i="3"/>
  <c r="N271" i="3"/>
  <c r="N362" i="3"/>
  <c r="N349" i="3"/>
  <c r="N336" i="3"/>
  <c r="N323" i="3"/>
  <c r="N310" i="3"/>
  <c r="N297" i="3"/>
  <c r="N284" i="3"/>
  <c r="N258" i="3"/>
  <c r="N245" i="3"/>
  <c r="E559" i="3"/>
  <c r="F399" i="3"/>
  <c r="E558" i="3"/>
  <c r="F398" i="3"/>
  <c r="E557" i="3"/>
  <c r="F397" i="3"/>
  <c r="E556" i="3"/>
  <c r="F396" i="3"/>
  <c r="E554" i="3"/>
  <c r="E566" i="3" s="1"/>
  <c r="E406" i="3"/>
  <c r="F394" i="3"/>
  <c r="N232" i="3"/>
  <c r="C581" i="3"/>
  <c r="C584" i="3"/>
  <c r="D406" i="3"/>
  <c r="N400" i="3" s="1"/>
  <c r="N560" i="3" s="1"/>
  <c r="N231" i="3"/>
  <c r="F400" i="3"/>
  <c r="N244" i="3"/>
  <c r="N242" i="3"/>
  <c r="N257" i="3"/>
  <c r="N255" i="3"/>
  <c r="N283" i="3"/>
  <c r="N281" i="3"/>
  <c r="N279" i="3"/>
  <c r="N296" i="3"/>
  <c r="N309" i="3"/>
  <c r="N307" i="3"/>
  <c r="N305" i="3"/>
  <c r="N322" i="3"/>
  <c r="N320" i="3"/>
  <c r="N335" i="3"/>
  <c r="N333" i="3"/>
  <c r="N348" i="3"/>
  <c r="N360" i="3"/>
  <c r="G553" i="3"/>
  <c r="G580" i="3"/>
  <c r="I553" i="3"/>
  <c r="I580" i="3"/>
  <c r="K553" i="3"/>
  <c r="M206" i="3"/>
  <c r="H214" i="3"/>
  <c r="J214" i="3"/>
  <c r="K214" i="3"/>
  <c r="N32" i="3"/>
  <c r="N84" i="3"/>
  <c r="N149" i="3"/>
  <c r="N175" i="3"/>
  <c r="N201" i="3"/>
  <c r="N205" i="3"/>
  <c r="N544" i="3" s="1"/>
  <c r="N209" i="3"/>
  <c r="N548" i="3" s="1"/>
  <c r="N213" i="3"/>
  <c r="N552" i="3" s="1"/>
  <c r="N24" i="3"/>
  <c r="N52" i="3"/>
  <c r="N65" i="3"/>
  <c r="N79" i="3"/>
  <c r="N90" i="3"/>
  <c r="N105" i="3"/>
  <c r="N101" i="3"/>
  <c r="N131" i="3"/>
  <c r="N142" i="3"/>
  <c r="N156" i="3"/>
  <c r="N182" i="3"/>
  <c r="N195" i="3"/>
  <c r="N191" i="3"/>
  <c r="J339" i="1"/>
  <c r="H339" i="1"/>
  <c r="M333" i="1"/>
  <c r="M331" i="1"/>
  <c r="M327" i="1"/>
  <c r="F331" i="1"/>
  <c r="N243" i="1"/>
  <c r="N222" i="1"/>
  <c r="N162" i="1"/>
  <c r="N118" i="1"/>
  <c r="K581" i="3"/>
  <c r="M542" i="3"/>
  <c r="H580" i="3"/>
  <c r="H553" i="3"/>
  <c r="J580" i="3"/>
  <c r="J553" i="3"/>
  <c r="L587" i="3"/>
  <c r="M548" i="3"/>
  <c r="L586" i="3"/>
  <c r="M547" i="3"/>
  <c r="L585" i="3"/>
  <c r="M546" i="3"/>
  <c r="L584" i="3"/>
  <c r="M545" i="3"/>
  <c r="L583" i="3"/>
  <c r="M544" i="3"/>
  <c r="L582" i="3"/>
  <c r="M543" i="3"/>
  <c r="L580" i="3"/>
  <c r="L553" i="3"/>
  <c r="M541" i="3"/>
  <c r="M202" i="3"/>
  <c r="M203" i="3"/>
  <c r="M205" i="3"/>
  <c r="M207" i="3"/>
  <c r="M209" i="3"/>
  <c r="E553" i="3"/>
  <c r="F202" i="3"/>
  <c r="F204" i="3"/>
  <c r="F205" i="3"/>
  <c r="F206" i="3"/>
  <c r="F207" i="3"/>
  <c r="F208" i="3"/>
  <c r="F209" i="3"/>
  <c r="E214" i="3"/>
  <c r="F214" i="3" s="1"/>
  <c r="F541" i="3"/>
  <c r="C580" i="3"/>
  <c r="C553" i="3"/>
  <c r="F546" i="3"/>
  <c r="N27" i="3"/>
  <c r="N25" i="3"/>
  <c r="N40" i="3"/>
  <c r="N53" i="3"/>
  <c r="N51" i="3"/>
  <c r="N66" i="3"/>
  <c r="N64" i="3"/>
  <c r="N62" i="3"/>
  <c r="N78" i="3"/>
  <c r="N91" i="3"/>
  <c r="N89" i="3"/>
  <c r="N87" i="3"/>
  <c r="N104" i="3"/>
  <c r="N102" i="3"/>
  <c r="N117" i="3"/>
  <c r="N130" i="3"/>
  <c r="N157" i="3"/>
  <c r="N170" i="3"/>
  <c r="N183" i="3"/>
  <c r="N181" i="3"/>
  <c r="N28" i="1"/>
  <c r="N41" i="1"/>
  <c r="N75" i="1"/>
  <c r="N88" i="1"/>
  <c r="N109" i="1"/>
  <c r="N135" i="1"/>
  <c r="N156" i="1"/>
  <c r="N216" i="1"/>
  <c r="N229" i="1"/>
  <c r="N250" i="1"/>
  <c r="N263" i="1"/>
  <c r="N276" i="1"/>
  <c r="N297" i="1"/>
  <c r="N310" i="1"/>
  <c r="N323" i="1"/>
  <c r="N15" i="1"/>
  <c r="N122" i="1"/>
  <c r="N169" i="1"/>
  <c r="N203" i="1"/>
  <c r="F336" i="1"/>
  <c r="N182" i="1"/>
  <c r="E339" i="1"/>
  <c r="F330" i="1"/>
  <c r="N123" i="1"/>
  <c r="N170" i="1"/>
  <c r="N183" i="1"/>
  <c r="N204" i="1"/>
  <c r="N63" i="1"/>
  <c r="N29" i="1"/>
  <c r="N89" i="1"/>
  <c r="N277" i="1"/>
  <c r="N298" i="1"/>
  <c r="N311" i="1"/>
  <c r="N324" i="1"/>
  <c r="F337" i="1"/>
  <c r="N16" i="1"/>
  <c r="N42" i="1"/>
  <c r="N76" i="1"/>
  <c r="N110" i="1"/>
  <c r="N136" i="1"/>
  <c r="N157" i="1"/>
  <c r="N217" i="1"/>
  <c r="N230" i="1"/>
  <c r="N251" i="1"/>
  <c r="N264" i="1"/>
  <c r="N121" i="1"/>
  <c r="N181" i="1"/>
  <c r="N202" i="1"/>
  <c r="N61" i="1"/>
  <c r="N27" i="1"/>
  <c r="N40" i="1"/>
  <c r="N74" i="1"/>
  <c r="N108" i="1"/>
  <c r="N134" i="1"/>
  <c r="N155" i="1"/>
  <c r="N228" i="1"/>
  <c r="N249" i="1"/>
  <c r="N262" i="1"/>
  <c r="F335" i="1"/>
  <c r="N215" i="1"/>
  <c r="N87" i="1"/>
  <c r="N275" i="1"/>
  <c r="N296" i="1"/>
  <c r="N119" i="1"/>
  <c r="N179" i="1"/>
  <c r="N200" i="1"/>
  <c r="N320" i="1"/>
  <c r="N59" i="1"/>
  <c r="N12" i="1"/>
  <c r="N213" i="1"/>
  <c r="N85" i="1"/>
  <c r="N273" i="1"/>
  <c r="N294" i="1"/>
  <c r="N307" i="1"/>
  <c r="N166" i="1"/>
  <c r="N38" i="1"/>
  <c r="N72" i="1"/>
  <c r="N106" i="1"/>
  <c r="N132" i="1"/>
  <c r="N153" i="1"/>
  <c r="N226" i="1"/>
  <c r="N247" i="1"/>
  <c r="N260" i="1"/>
  <c r="N117" i="1"/>
  <c r="N318" i="1"/>
  <c r="N177" i="1"/>
  <c r="N83" i="1"/>
  <c r="N36" i="1"/>
  <c r="N70" i="1"/>
  <c r="N151" i="1"/>
  <c r="N224" i="1"/>
  <c r="N245" i="1"/>
  <c r="N258" i="1"/>
  <c r="N104" i="1"/>
  <c r="N57" i="1"/>
  <c r="N198" i="1"/>
  <c r="N211" i="1"/>
  <c r="N130" i="1"/>
  <c r="N292" i="1"/>
  <c r="N305" i="1"/>
  <c r="N115" i="1"/>
  <c r="D339" i="1"/>
  <c r="N335" i="1" s="1"/>
  <c r="N316" i="1"/>
  <c r="N128" i="1"/>
  <c r="N209" i="1"/>
  <c r="N149" i="1"/>
  <c r="N196" i="1"/>
  <c r="N269" i="1"/>
  <c r="N55" i="1"/>
  <c r="N290" i="1"/>
  <c r="N303" i="1"/>
  <c r="N102" i="1"/>
  <c r="N175" i="1"/>
  <c r="N34" i="1"/>
  <c r="F329" i="1"/>
  <c r="N309" i="1"/>
  <c r="N325" i="1"/>
  <c r="N312" i="1"/>
  <c r="N308" i="1"/>
  <c r="N306" i="1"/>
  <c r="N299" i="1"/>
  <c r="N295" i="1"/>
  <c r="N293" i="1"/>
  <c r="N278" i="1"/>
  <c r="N274" i="1"/>
  <c r="N265" i="1"/>
  <c r="N261" i="1"/>
  <c r="N259" i="1"/>
  <c r="N252" i="1"/>
  <c r="N248" i="1"/>
  <c r="N246" i="1"/>
  <c r="N231" i="1"/>
  <c r="N227" i="1"/>
  <c r="N225" i="1"/>
  <c r="N218" i="1"/>
  <c r="N158" i="1"/>
  <c r="N154" i="1"/>
  <c r="N152" i="1"/>
  <c r="N137" i="1"/>
  <c r="N133" i="1"/>
  <c r="N111" i="1"/>
  <c r="N107" i="1"/>
  <c r="N90" i="1"/>
  <c r="N86" i="1"/>
  <c r="N77" i="1"/>
  <c r="N73" i="1"/>
  <c r="K587" i="3" l="1"/>
  <c r="K566" i="3"/>
  <c r="N211" i="3"/>
  <c r="N550" i="3" s="1"/>
  <c r="N207" i="3"/>
  <c r="N546" i="3" s="1"/>
  <c r="N203" i="3"/>
  <c r="N542" i="3" s="1"/>
  <c r="N188" i="3"/>
  <c r="N162" i="3"/>
  <c r="N123" i="3"/>
  <c r="N45" i="3"/>
  <c r="N206" i="3"/>
  <c r="N545" i="3" s="1"/>
  <c r="N110" i="3"/>
  <c r="N97" i="3"/>
  <c r="N58" i="3"/>
  <c r="N212" i="3"/>
  <c r="N551" i="3" s="1"/>
  <c r="N136" i="3"/>
  <c r="N71" i="3"/>
  <c r="F554" i="3"/>
  <c r="F548" i="3"/>
  <c r="D589" i="3"/>
  <c r="M554" i="3"/>
  <c r="F559" i="3"/>
  <c r="M579" i="3"/>
  <c r="M581" i="3"/>
  <c r="K580" i="3"/>
  <c r="K589" i="3"/>
  <c r="F557" i="3"/>
  <c r="D586" i="3"/>
  <c r="F586" i="3" s="1"/>
  <c r="M591" i="3"/>
  <c r="D583" i="3"/>
  <c r="M214" i="3"/>
  <c r="F551" i="3"/>
  <c r="M587" i="3"/>
  <c r="L588" i="3"/>
  <c r="M588" i="3" s="1"/>
  <c r="F556" i="3"/>
  <c r="F558" i="3"/>
  <c r="D566" i="3"/>
  <c r="F566" i="3" s="1"/>
  <c r="F589" i="3"/>
  <c r="M582" i="3"/>
  <c r="M584" i="3"/>
  <c r="F591" i="3"/>
  <c r="F544" i="3"/>
  <c r="F552" i="3"/>
  <c r="E583" i="3"/>
  <c r="F583" i="3" s="1"/>
  <c r="D580" i="3"/>
  <c r="D584" i="3"/>
  <c r="D553" i="3"/>
  <c r="F553" i="3" s="1"/>
  <c r="L566" i="3"/>
  <c r="M590" i="3"/>
  <c r="F590" i="3"/>
  <c r="M583" i="3"/>
  <c r="M585" i="3"/>
  <c r="M586" i="3"/>
  <c r="M589" i="3"/>
  <c r="F581" i="3"/>
  <c r="F587" i="3"/>
  <c r="E580" i="3"/>
  <c r="E585" i="3"/>
  <c r="F585" i="3" s="1"/>
  <c r="F547" i="3"/>
  <c r="N530" i="3"/>
  <c r="N578" i="3" s="1"/>
  <c r="N529" i="3"/>
  <c r="N577" i="3" s="1"/>
  <c r="N528" i="3"/>
  <c r="N576" i="3" s="1"/>
  <c r="N527" i="3"/>
  <c r="N575" i="3" s="1"/>
  <c r="N526" i="3"/>
  <c r="N574" i="3" s="1"/>
  <c r="N525" i="3"/>
  <c r="N573" i="3" s="1"/>
  <c r="N524" i="3"/>
  <c r="N572" i="3" s="1"/>
  <c r="N523" i="3"/>
  <c r="N571" i="3" s="1"/>
  <c r="N522" i="3"/>
  <c r="N570" i="3" s="1"/>
  <c r="N519" i="3"/>
  <c r="N567" i="3" s="1"/>
  <c r="F531" i="3"/>
  <c r="N479" i="3"/>
  <c r="N466" i="3"/>
  <c r="N453" i="3"/>
  <c r="N440" i="3"/>
  <c r="N531" i="3"/>
  <c r="N579" i="3" s="1"/>
  <c r="N518" i="3"/>
  <c r="N505" i="3"/>
  <c r="N492" i="3"/>
  <c r="N427" i="3"/>
  <c r="N520" i="3"/>
  <c r="N568" i="3" s="1"/>
  <c r="N521" i="3"/>
  <c r="N569" i="3" s="1"/>
  <c r="I592" i="3"/>
  <c r="G592" i="3"/>
  <c r="E584" i="3"/>
  <c r="M553" i="3"/>
  <c r="D588" i="3"/>
  <c r="F588" i="3" s="1"/>
  <c r="F549" i="3"/>
  <c r="D582" i="3"/>
  <c r="M339" i="1"/>
  <c r="J592" i="3"/>
  <c r="H592" i="3"/>
  <c r="N405" i="3"/>
  <c r="N565" i="3" s="1"/>
  <c r="N404" i="3"/>
  <c r="N564" i="3" s="1"/>
  <c r="N403" i="3"/>
  <c r="N563" i="3" s="1"/>
  <c r="N402" i="3"/>
  <c r="N562" i="3" s="1"/>
  <c r="N399" i="3"/>
  <c r="N559" i="3" s="1"/>
  <c r="N398" i="3"/>
  <c r="N558" i="3" s="1"/>
  <c r="N397" i="3"/>
  <c r="N557" i="3" s="1"/>
  <c r="N396" i="3"/>
  <c r="N556" i="3" s="1"/>
  <c r="N395" i="3"/>
  <c r="N555" i="3" s="1"/>
  <c r="N394" i="3"/>
  <c r="N554" i="3" s="1"/>
  <c r="N380" i="3"/>
  <c r="N315" i="3"/>
  <c r="N250" i="3"/>
  <c r="N237" i="3"/>
  <c r="N393" i="3"/>
  <c r="N302" i="3"/>
  <c r="N263" i="3"/>
  <c r="N406" i="3"/>
  <c r="N566" i="3" s="1"/>
  <c r="F406" i="3"/>
  <c r="N367" i="3"/>
  <c r="N354" i="3"/>
  <c r="N341" i="3"/>
  <c r="N328" i="3"/>
  <c r="N276" i="3"/>
  <c r="N289" i="3"/>
  <c r="N401" i="3"/>
  <c r="N561" i="3" s="1"/>
  <c r="E582" i="3"/>
  <c r="C582" i="3"/>
  <c r="C592" i="3" s="1"/>
  <c r="N326" i="1"/>
  <c r="N313" i="1"/>
  <c r="N44" i="1"/>
  <c r="N206" i="1"/>
  <c r="N332" i="1"/>
  <c r="N328" i="1"/>
  <c r="N279" i="1"/>
  <c r="N112" i="1"/>
  <c r="N31" i="1"/>
  <c r="N334" i="1"/>
  <c r="N300" i="1"/>
  <c r="N253" i="1"/>
  <c r="N327" i="1"/>
  <c r="N172" i="1"/>
  <c r="N266" i="1"/>
  <c r="N159" i="1"/>
  <c r="N330" i="1"/>
  <c r="N333" i="1"/>
  <c r="N18" i="1"/>
  <c r="N138" i="1"/>
  <c r="N65" i="1"/>
  <c r="N329" i="1"/>
  <c r="N91" i="1"/>
  <c r="F339" i="1"/>
  <c r="N338" i="1"/>
  <c r="N125" i="1"/>
  <c r="N336" i="1"/>
  <c r="N232" i="1"/>
  <c r="N219" i="1"/>
  <c r="N185" i="1"/>
  <c r="N78" i="1"/>
  <c r="N331" i="1"/>
  <c r="N337" i="1"/>
  <c r="K592" i="3" l="1"/>
  <c r="M566" i="3"/>
  <c r="M580" i="3"/>
  <c r="F580" i="3"/>
  <c r="F582" i="3"/>
  <c r="L592" i="3"/>
  <c r="M592" i="3" s="1"/>
  <c r="D592" i="3"/>
  <c r="N589" i="3" s="1"/>
  <c r="F584" i="3"/>
  <c r="E592" i="3"/>
  <c r="N583" i="3" l="1"/>
  <c r="N580" i="3"/>
  <c r="N588" i="3"/>
  <c r="N585" i="3"/>
  <c r="N591" i="3"/>
  <c r="N592" i="3"/>
  <c r="N586" i="3"/>
  <c r="N587" i="3"/>
  <c r="F592" i="3"/>
  <c r="N584" i="3"/>
  <c r="N590" i="3"/>
  <c r="N581" i="3"/>
  <c r="N582" i="3"/>
</calcChain>
</file>

<file path=xl/sharedStrings.xml><?xml version="1.0" encoding="utf-8"?>
<sst xmlns="http://schemas.openxmlformats.org/spreadsheetml/2006/main" count="1399" uniqueCount="154">
  <si>
    <t>财字1号表</t>
  </si>
  <si>
    <t xml:space="preserve">  单位：万元</t>
  </si>
  <si>
    <t>人保财险</t>
  </si>
  <si>
    <t xml:space="preserve">       项</t>
  </si>
  <si>
    <t>保　费　收　入</t>
  </si>
  <si>
    <t>承  保 情 况</t>
  </si>
  <si>
    <t>理 赔 情 况</t>
  </si>
  <si>
    <t>市场份额</t>
  </si>
  <si>
    <t>险             目</t>
  </si>
  <si>
    <t>当月</t>
  </si>
  <si>
    <t>本年累计</t>
  </si>
  <si>
    <t>同期累计</t>
  </si>
  <si>
    <t>同比</t>
  </si>
  <si>
    <t>件数</t>
  </si>
  <si>
    <t xml:space="preserve"> 金额</t>
  </si>
  <si>
    <t>理赔支出（已决）</t>
  </si>
  <si>
    <t xml:space="preserve">    种</t>
  </si>
  <si>
    <t>%</t>
  </si>
  <si>
    <t>（已决）</t>
  </si>
  <si>
    <t>机动车辆保险</t>
  </si>
  <si>
    <t>其中：交强险</t>
  </si>
  <si>
    <t>企业财产保险</t>
  </si>
  <si>
    <t>家庭财产保险</t>
  </si>
  <si>
    <t xml:space="preserve">货物运输保险 </t>
  </si>
  <si>
    <t xml:space="preserve">责任保险 </t>
  </si>
  <si>
    <t xml:space="preserve">农业保险 </t>
  </si>
  <si>
    <t>意健险</t>
  </si>
  <si>
    <t>其他险</t>
  </si>
  <si>
    <t>其中：船舶险</t>
  </si>
  <si>
    <t xml:space="preserve">     工程险</t>
  </si>
  <si>
    <t xml:space="preserve">     信用保证保险</t>
  </si>
  <si>
    <t>太平洋财险</t>
  </si>
  <si>
    <t>平安财险</t>
  </si>
  <si>
    <t>中华联合财险</t>
  </si>
  <si>
    <t>天安财险</t>
  </si>
  <si>
    <t>大地财险</t>
  </si>
  <si>
    <t xml:space="preserve">永安财险
</t>
  </si>
  <si>
    <t>太平财险</t>
  </si>
  <si>
    <t xml:space="preserve">永诚财险
</t>
  </si>
  <si>
    <t>国寿财险</t>
  </si>
  <si>
    <t>华安财险</t>
  </si>
  <si>
    <t xml:space="preserve">阳光财险
</t>
  </si>
  <si>
    <t>安华农业财险</t>
  </si>
  <si>
    <t>中航安盟财险</t>
  </si>
  <si>
    <t xml:space="preserve">浙商财险
</t>
  </si>
  <si>
    <t>英大泰和财险</t>
  </si>
  <si>
    <t>富邦财险</t>
  </si>
  <si>
    <t>渤海财险</t>
  </si>
  <si>
    <t>合计</t>
  </si>
  <si>
    <t>总计</t>
  </si>
  <si>
    <t>注：</t>
  </si>
  <si>
    <t>1.以上数据均来源于各公司报送，为便于统计保费金额精确到个位，由此会产生危小误差，请各单位谅解。</t>
  </si>
  <si>
    <t>单位：万元</t>
  </si>
  <si>
    <t>公司</t>
  </si>
  <si>
    <t xml:space="preserve">     项</t>
  </si>
  <si>
    <t>险      目</t>
  </si>
  <si>
    <t>人保</t>
  </si>
  <si>
    <t>太平洋</t>
  </si>
  <si>
    <t>平安</t>
  </si>
  <si>
    <t>中华联合</t>
  </si>
  <si>
    <t>大地</t>
  </si>
  <si>
    <t>永安</t>
  </si>
  <si>
    <t>国寿财</t>
  </si>
  <si>
    <t>华安</t>
  </si>
  <si>
    <t>阳光财</t>
  </si>
  <si>
    <t>永安财险</t>
  </si>
  <si>
    <t>阳光财险</t>
  </si>
  <si>
    <t>东港</t>
  </si>
  <si>
    <t>凤城</t>
  </si>
  <si>
    <t>宽甸</t>
  </si>
  <si>
    <t>单位：台</t>
  </si>
  <si>
    <t>公司名称</t>
  </si>
  <si>
    <t>丹东地区</t>
  </si>
  <si>
    <t>市内</t>
  </si>
  <si>
    <t>共计</t>
  </si>
  <si>
    <t>太保</t>
  </si>
  <si>
    <t>中华</t>
  </si>
  <si>
    <t>天安</t>
  </si>
  <si>
    <t>无机构</t>
  </si>
  <si>
    <t>太平</t>
  </si>
  <si>
    <t>永诚</t>
  </si>
  <si>
    <t>安华农业</t>
  </si>
  <si>
    <t>中航安盟</t>
  </si>
  <si>
    <t>浙商</t>
  </si>
  <si>
    <t>英大泰和</t>
  </si>
  <si>
    <t>富邦</t>
  </si>
  <si>
    <t>亚太</t>
  </si>
  <si>
    <t>渤海</t>
  </si>
  <si>
    <t>\</t>
  </si>
  <si>
    <t>大家财险</t>
    <phoneticPr fontId="20" type="noConversion"/>
  </si>
  <si>
    <t>大家</t>
    <phoneticPr fontId="20" type="noConversion"/>
  </si>
  <si>
    <t xml:space="preserve">单位：万元（保留2位小数） </t>
  </si>
  <si>
    <t>累计</t>
  </si>
  <si>
    <t>大家</t>
  </si>
  <si>
    <t>融盛财险</t>
    <phoneticPr fontId="20" type="noConversion"/>
  </si>
  <si>
    <t>公司</t>
    <phoneticPr fontId="20" type="noConversion"/>
  </si>
  <si>
    <t>平安财险</t>
    <phoneticPr fontId="20" type="noConversion"/>
  </si>
  <si>
    <t>中华联合财险</t>
    <phoneticPr fontId="20" type="noConversion"/>
  </si>
  <si>
    <t>大家财险</t>
    <phoneticPr fontId="20" type="noConversion"/>
  </si>
  <si>
    <t>融盛</t>
    <phoneticPr fontId="20" type="noConversion"/>
  </si>
  <si>
    <t>公司简称</t>
  </si>
  <si>
    <t>交强险</t>
    <phoneticPr fontId="41" type="noConversion"/>
  </si>
  <si>
    <t>商业险</t>
    <phoneticPr fontId="41" type="noConversion"/>
  </si>
  <si>
    <t>累计承保出租车台数</t>
    <phoneticPr fontId="41" type="noConversion"/>
  </si>
  <si>
    <t>保费合计</t>
    <phoneticPr fontId="41" type="noConversion"/>
  </si>
  <si>
    <t>累计支付赔款（万元）</t>
    <phoneticPr fontId="41" type="noConversion"/>
  </si>
  <si>
    <t>简单赔付率</t>
    <phoneticPr fontId="41" type="noConversion"/>
  </si>
  <si>
    <t>笔数</t>
    <phoneticPr fontId="41" type="noConversion"/>
  </si>
  <si>
    <t>保费（万元）</t>
    <phoneticPr fontId="41" type="noConversion"/>
  </si>
  <si>
    <t>阳光</t>
  </si>
  <si>
    <t>永城</t>
  </si>
  <si>
    <t>安华</t>
  </si>
  <si>
    <t>英大</t>
  </si>
  <si>
    <t>融盛</t>
  </si>
  <si>
    <t>合计</t>
    <phoneticPr fontId="41" type="noConversion"/>
  </si>
  <si>
    <t>公司</t>
    <phoneticPr fontId="20" type="noConversion"/>
  </si>
  <si>
    <t>公司</t>
    <phoneticPr fontId="20" type="noConversion"/>
  </si>
  <si>
    <t>亚太财险</t>
  </si>
  <si>
    <t>太平财险</t>
    <phoneticPr fontId="20" type="noConversion"/>
  </si>
  <si>
    <t>2024年丹东市电销业务统计表</t>
    <phoneticPr fontId="20" type="noConversion"/>
  </si>
  <si>
    <t>2024年各财险公司摩托车交强险承保情况表</t>
    <phoneticPr fontId="20" type="noConversion"/>
  </si>
  <si>
    <t>县域地区</t>
    <phoneticPr fontId="20" type="noConversion"/>
  </si>
  <si>
    <t>合计</t>
    <phoneticPr fontId="20" type="noConversion"/>
  </si>
  <si>
    <t>宽甸总计</t>
    <phoneticPr fontId="20" type="noConversion"/>
  </si>
  <si>
    <t>合计</t>
    <phoneticPr fontId="20" type="noConversion"/>
  </si>
  <si>
    <t>凤城合计</t>
    <phoneticPr fontId="20" type="noConversion"/>
  </si>
  <si>
    <t>合计</t>
    <phoneticPr fontId="20" type="noConversion"/>
  </si>
  <si>
    <t>东港合计</t>
    <phoneticPr fontId="20" type="noConversion"/>
  </si>
  <si>
    <t>丹东地区</t>
    <phoneticPr fontId="20" type="noConversion"/>
  </si>
  <si>
    <t>合计</t>
    <phoneticPr fontId="20" type="noConversion"/>
  </si>
  <si>
    <t>2024年2月丹东市财产保险业务统计表</t>
    <phoneticPr fontId="20" type="noConversion"/>
  </si>
  <si>
    <t>（2024年2月）</t>
    <phoneticPr fontId="20" type="noConversion"/>
  </si>
  <si>
    <t>东港市2月财产保险业务统计表</t>
    <phoneticPr fontId="20" type="noConversion"/>
  </si>
  <si>
    <t>财字3号表                                             （2024年2月）                                           单位：万元</t>
    <phoneticPr fontId="20" type="noConversion"/>
  </si>
  <si>
    <r>
      <t>2024年</t>
    </r>
    <r>
      <rPr>
        <b/>
        <u/>
        <sz val="20"/>
        <rFont val="仿宋_GB2312"/>
        <charset val="134"/>
      </rPr>
      <t xml:space="preserve">2月 </t>
    </r>
    <r>
      <rPr>
        <b/>
        <sz val="20"/>
        <rFont val="仿宋_GB2312"/>
        <charset val="134"/>
      </rPr>
      <t>“家庭自用车——新车”保费收入统计表</t>
    </r>
    <phoneticPr fontId="31" type="noConversion"/>
  </si>
  <si>
    <t>2月“出租车”承保情况统计表</t>
    <phoneticPr fontId="41" type="noConversion"/>
  </si>
  <si>
    <t>凤城市2月财产保险业务统计表</t>
    <phoneticPr fontId="20" type="noConversion"/>
  </si>
  <si>
    <t>宽甸县2月财产保险业务统计表</t>
    <phoneticPr fontId="20" type="noConversion"/>
  </si>
  <si>
    <t>1156</t>
  </si>
  <si>
    <t>577</t>
  </si>
  <si>
    <t>16</t>
  </si>
  <si>
    <t>21</t>
  </si>
  <si>
    <t>41</t>
  </si>
  <si>
    <t>111</t>
  </si>
  <si>
    <t>187</t>
  </si>
  <si>
    <t>366</t>
  </si>
  <si>
    <t>460</t>
  </si>
  <si>
    <t>222</t>
  </si>
  <si>
    <t>0</t>
  </si>
  <si>
    <t>3</t>
  </si>
  <si>
    <t>7</t>
  </si>
  <si>
    <t>25</t>
  </si>
  <si>
    <t>180</t>
  </si>
  <si>
    <t>2024年1-2月县域财产保险业务统计表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</si>
</sst>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 "/>
    <numFmt numFmtId="177" formatCode="0.00_ "/>
    <numFmt numFmtId="178" formatCode="_-* #,##0.00_-;\-* #,##0.00_-;_-* &quot;-&quot;??_-;_-@_-"/>
    <numFmt numFmtId="179" formatCode="0_);[Red]\(0\)"/>
    <numFmt numFmtId="180" formatCode="0.0_);[Red]\(0.0\)"/>
    <numFmt numFmtId="181" formatCode="0.0000_ "/>
  </numFmts>
  <fonts count="50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仿宋_GB2312"/>
      <charset val="134"/>
    </font>
    <font>
      <sz val="16"/>
      <name val="宋体"/>
      <family val="3"/>
      <charset val="134"/>
    </font>
    <font>
      <i/>
      <sz val="16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14"/>
      <name val="宋体"/>
      <family val="3"/>
      <charset val="134"/>
      <scheme val="minor"/>
    </font>
    <font>
      <b/>
      <sz val="11"/>
      <name val="仿宋_GB2312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仿宋_GB2312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14"/>
      <name val="仿宋_GB2312"/>
      <charset val="134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0"/>
      <name val="宋体"/>
      <family val="3"/>
      <charset val="134"/>
      <scheme val="minor"/>
    </font>
    <font>
      <sz val="11"/>
      <color theme="6" tint="-0.249977111117893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6"/>
      <color indexed="8"/>
      <name val="仿宋_GB2312"/>
      <family val="3"/>
      <charset val="134"/>
    </font>
    <font>
      <b/>
      <sz val="20"/>
      <name val="仿宋_GB2312"/>
      <charset val="134"/>
    </font>
    <font>
      <b/>
      <u/>
      <sz val="20"/>
      <name val="仿宋_GB2312"/>
      <charset val="134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family val="3"/>
      <charset val="134"/>
    </font>
    <font>
      <i/>
      <sz val="12"/>
      <name val="仿宋_GB2312"/>
      <charset val="134"/>
    </font>
    <font>
      <sz val="12"/>
      <name val="仿宋_GB2312"/>
      <family val="3"/>
      <charset val="134"/>
    </font>
    <font>
      <sz val="12"/>
      <color indexed="8"/>
      <name val="仿宋_GB2312"/>
      <charset val="134"/>
    </font>
    <font>
      <i/>
      <sz val="12"/>
      <name val="仿宋_GB2312"/>
      <family val="3"/>
      <charset val="134"/>
    </font>
    <font>
      <b/>
      <sz val="20"/>
      <color theme="1"/>
      <name val="微软雅黑"/>
      <family val="2"/>
      <charset val="134"/>
    </font>
    <font>
      <sz val="9"/>
      <name val="宋体"/>
      <family val="3"/>
      <charset val="134"/>
    </font>
    <font>
      <sz val="20"/>
      <color theme="1"/>
      <name val="宋体"/>
      <family val="3"/>
      <charset val="134"/>
    </font>
    <font>
      <sz val="14"/>
      <color theme="1"/>
      <name val="微软雅黑"/>
      <family val="2"/>
      <charset val="134"/>
    </font>
    <font>
      <b/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6"/>
      <color rgb="FFC00000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6"/>
      <name val="宋体"/>
      <family val="3"/>
      <charset val="134"/>
    </font>
    <font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5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13"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178" fontId="19" fillId="0" borderId="0" applyFont="0" applyFill="0" applyBorder="0" applyAlignment="0" applyProtection="0">
      <alignment vertical="center"/>
    </xf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21" fillId="0" borderId="0">
      <alignment vertical="center"/>
    </xf>
  </cellStyleXfs>
  <cellXfs count="299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5" fillId="0" borderId="0" xfId="0" applyNumberFormat="1" applyFont="1" applyFill="1" applyAlignment="1"/>
    <xf numFmtId="0" fontId="1" fillId="0" borderId="0" xfId="0" applyFont="1" applyFill="1" applyBorder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/>
    <xf numFmtId="176" fontId="6" fillId="0" borderId="14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vertical="center"/>
    </xf>
    <xf numFmtId="176" fontId="9" fillId="0" borderId="18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176" fontId="9" fillId="0" borderId="11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left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right" vertical="center"/>
    </xf>
    <xf numFmtId="177" fontId="6" fillId="0" borderId="22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center" vertical="center"/>
    </xf>
    <xf numFmtId="176" fontId="10" fillId="0" borderId="18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 wrapText="1"/>
    </xf>
    <xf numFmtId="176" fontId="10" fillId="0" borderId="4" xfId="0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vertical="center"/>
    </xf>
    <xf numFmtId="176" fontId="6" fillId="0" borderId="31" xfId="0" applyNumberFormat="1" applyFont="1" applyFill="1" applyBorder="1" applyAlignment="1">
      <alignment horizontal="center" vertical="center"/>
    </xf>
    <xf numFmtId="177" fontId="6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/>
    <xf numFmtId="176" fontId="6" fillId="0" borderId="4" xfId="0" applyNumberFormat="1" applyFont="1" applyFill="1" applyBorder="1">
      <alignment vertical="center"/>
    </xf>
    <xf numFmtId="176" fontId="11" fillId="0" borderId="11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41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176" fontId="10" fillId="0" borderId="4" xfId="0" applyNumberFormat="1" applyFont="1" applyFill="1" applyBorder="1" applyAlignment="1">
      <alignment vertical="center" wrapText="1"/>
    </xf>
    <xf numFmtId="176" fontId="10" fillId="0" borderId="11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vertical="center"/>
    </xf>
    <xf numFmtId="176" fontId="12" fillId="0" borderId="4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/>
    </xf>
    <xf numFmtId="176" fontId="6" fillId="0" borderId="35" xfId="0" applyNumberFormat="1" applyFont="1" applyFill="1" applyBorder="1" applyAlignment="1">
      <alignment horizontal="right" vertical="center"/>
    </xf>
    <xf numFmtId="176" fontId="6" fillId="0" borderId="32" xfId="0" applyNumberFormat="1" applyFont="1" applyFill="1" applyBorder="1" applyAlignment="1">
      <alignment horizontal="right" vertical="center"/>
    </xf>
    <xf numFmtId="0" fontId="6" fillId="0" borderId="48" xfId="0" applyFont="1" applyFill="1" applyBorder="1" applyAlignment="1">
      <alignment horizontal="center" vertical="center"/>
    </xf>
    <xf numFmtId="176" fontId="10" fillId="0" borderId="12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 wrapText="1"/>
    </xf>
    <xf numFmtId="176" fontId="9" fillId="0" borderId="4" xfId="0" applyNumberFormat="1" applyFont="1" applyFill="1" applyBorder="1" applyAlignment="1">
      <alignment vertical="center"/>
    </xf>
    <xf numFmtId="176" fontId="6" fillId="0" borderId="37" xfId="0" applyNumberFormat="1" applyFont="1" applyFill="1" applyBorder="1" applyAlignment="1"/>
    <xf numFmtId="176" fontId="6" fillId="0" borderId="37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8" xfId="212" applyNumberFormat="1" applyFont="1" applyFill="1" applyBorder="1" applyAlignment="1">
      <alignment horizontal="right" vertical="center"/>
    </xf>
    <xf numFmtId="176" fontId="6" fillId="0" borderId="4" xfId="212" applyNumberFormat="1" applyFont="1" applyFill="1" applyBorder="1" applyAlignment="1">
      <alignment horizontal="right" vertical="center"/>
    </xf>
    <xf numFmtId="176" fontId="6" fillId="0" borderId="4" xfId="212" applyNumberFormat="1" applyFont="1" applyFill="1" applyBorder="1" applyAlignment="1">
      <alignment vertical="center"/>
    </xf>
    <xf numFmtId="176" fontId="6" fillId="0" borderId="4" xfId="212" applyNumberFormat="1" applyFont="1" applyFill="1" applyBorder="1" applyAlignment="1">
      <alignment horizontal="center" vertical="center"/>
    </xf>
    <xf numFmtId="176" fontId="22" fillId="0" borderId="18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176" fontId="22" fillId="0" borderId="4" xfId="0" applyNumberFormat="1" applyFont="1" applyFill="1" applyBorder="1" applyAlignment="1">
      <alignment vertical="center"/>
    </xf>
    <xf numFmtId="176" fontId="22" fillId="0" borderId="11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right" vertical="center"/>
    </xf>
    <xf numFmtId="176" fontId="23" fillId="0" borderId="4" xfId="0" applyNumberFormat="1" applyFont="1" applyFill="1" applyBorder="1" applyAlignment="1">
      <alignment vertical="center"/>
    </xf>
    <xf numFmtId="176" fontId="23" fillId="0" borderId="11" xfId="0" applyNumberFormat="1" applyFont="1" applyFill="1" applyBorder="1" applyAlignment="1">
      <alignment horizontal="right" vertical="center"/>
    </xf>
    <xf numFmtId="176" fontId="24" fillId="0" borderId="11" xfId="0" applyNumberFormat="1" applyFont="1" applyFill="1" applyBorder="1" applyAlignment="1">
      <alignment horizontal="right" vertical="center"/>
    </xf>
    <xf numFmtId="176" fontId="25" fillId="0" borderId="18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vertical="center"/>
    </xf>
    <xf numFmtId="176" fontId="25" fillId="0" borderId="11" xfId="0" applyNumberFormat="1" applyFont="1" applyFill="1" applyBorder="1" applyAlignment="1">
      <alignment horizontal="right" vertical="center"/>
    </xf>
    <xf numFmtId="176" fontId="9" fillId="0" borderId="0" xfId="0" applyNumberFormat="1" applyFont="1" applyFill="1">
      <alignment vertical="center"/>
    </xf>
    <xf numFmtId="176" fontId="26" fillId="0" borderId="4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center" vertical="center"/>
    </xf>
    <xf numFmtId="176" fontId="23" fillId="0" borderId="11" xfId="0" applyNumberFormat="1" applyFont="1" applyFill="1" applyBorder="1" applyAlignment="1">
      <alignment horizontal="center" vertical="center"/>
    </xf>
    <xf numFmtId="176" fontId="22" fillId="0" borderId="4" xfId="0" applyNumberFormat="1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center" vertical="center"/>
    </xf>
    <xf numFmtId="176" fontId="22" fillId="0" borderId="11" xfId="0" applyNumberFormat="1" applyFont="1" applyFill="1" applyBorder="1" applyAlignment="1">
      <alignment horizontal="center" vertical="center"/>
    </xf>
    <xf numFmtId="176" fontId="25" fillId="0" borderId="18" xfId="0" applyNumberFormat="1" applyFont="1" applyFill="1" applyBorder="1" applyAlignment="1">
      <alignment horizontal="center" vertical="center"/>
    </xf>
    <xf numFmtId="176" fontId="25" fillId="0" borderId="4" xfId="0" applyNumberFormat="1" applyFont="1" applyFill="1" applyBorder="1" applyAlignment="1">
      <alignment horizontal="center" vertical="center"/>
    </xf>
    <xf numFmtId="176" fontId="12" fillId="0" borderId="11" xfId="0" applyNumberFormat="1" applyFont="1" applyFill="1" applyBorder="1" applyAlignment="1">
      <alignment horizontal="right" vertical="center"/>
    </xf>
    <xf numFmtId="176" fontId="6" fillId="0" borderId="30" xfId="0" applyNumberFormat="1" applyFont="1" applyFill="1" applyBorder="1" applyAlignment="1">
      <alignment horizontal="center" vertical="center"/>
    </xf>
    <xf numFmtId="176" fontId="25" fillId="0" borderId="11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/>
    <xf numFmtId="176" fontId="22" fillId="2" borderId="4" xfId="0" applyNumberFormat="1" applyFont="1" applyFill="1" applyBorder="1" applyAlignment="1">
      <alignment horizontal="right" vertical="center"/>
    </xf>
    <xf numFmtId="176" fontId="22" fillId="0" borderId="4" xfId="0" applyNumberFormat="1" applyFont="1" applyBorder="1" applyAlignment="1"/>
    <xf numFmtId="176" fontId="22" fillId="0" borderId="38" xfId="0" applyNumberFormat="1" applyFont="1" applyFill="1" applyBorder="1" applyAlignment="1">
      <alignment horizontal="right" vertical="center"/>
    </xf>
    <xf numFmtId="176" fontId="22" fillId="0" borderId="22" xfId="0" applyNumberFormat="1" applyFont="1" applyFill="1" applyBorder="1" applyAlignment="1">
      <alignment horizontal="right" vertical="center"/>
    </xf>
    <xf numFmtId="176" fontId="22" fillId="0" borderId="32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/>
    <xf numFmtId="176" fontId="27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horizontal="right" vertical="center"/>
    </xf>
    <xf numFmtId="176" fontId="22" fillId="0" borderId="12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/>
    <xf numFmtId="176" fontId="6" fillId="0" borderId="32" xfId="0" applyNumberFormat="1" applyFont="1" applyFill="1" applyBorder="1" applyAlignment="1"/>
    <xf numFmtId="176" fontId="6" fillId="0" borderId="24" xfId="0" applyNumberFormat="1" applyFont="1" applyFill="1" applyBorder="1" applyAlignment="1">
      <alignment horizontal="right" vertical="center"/>
    </xf>
    <xf numFmtId="176" fontId="6" fillId="0" borderId="33" xfId="0" applyNumberFormat="1" applyFont="1" applyFill="1" applyBorder="1" applyAlignment="1"/>
    <xf numFmtId="176" fontId="6" fillId="0" borderId="38" xfId="0" applyNumberFormat="1" applyFont="1" applyFill="1" applyBorder="1" applyAlignment="1"/>
    <xf numFmtId="176" fontId="6" fillId="0" borderId="39" xfId="0" applyNumberFormat="1" applyFont="1" applyFill="1" applyBorder="1" applyAlignment="1"/>
    <xf numFmtId="176" fontId="6" fillId="0" borderId="13" xfId="0" applyNumberFormat="1" applyFont="1" applyFill="1" applyBorder="1" applyAlignment="1"/>
    <xf numFmtId="176" fontId="6" fillId="0" borderId="39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right" vertical="center"/>
    </xf>
    <xf numFmtId="0" fontId="28" fillId="0" borderId="4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right" vertical="center"/>
    </xf>
    <xf numFmtId="179" fontId="22" fillId="0" borderId="18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horizontal="right" vertical="center"/>
    </xf>
    <xf numFmtId="179" fontId="22" fillId="0" borderId="11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vertical="center"/>
    </xf>
    <xf numFmtId="176" fontId="9" fillId="0" borderId="4" xfId="153" applyNumberFormat="1" applyFont="1" applyFill="1" applyBorder="1" applyAlignment="1" applyProtection="1">
      <alignment horizontal="right" vertical="center"/>
    </xf>
    <xf numFmtId="176" fontId="9" fillId="0" borderId="8" xfId="156" applyNumberFormat="1" applyFont="1" applyFill="1" applyBorder="1" applyAlignment="1" applyProtection="1">
      <alignment horizontal="right" vertical="center"/>
    </xf>
    <xf numFmtId="176" fontId="15" fillId="0" borderId="4" xfId="4" applyNumberFormat="1" applyFont="1" applyFill="1" applyBorder="1" applyAlignment="1" applyProtection="1">
      <alignment horizontal="right" vertical="center" shrinkToFit="1"/>
      <protection locked="0"/>
    </xf>
    <xf numFmtId="176" fontId="9" fillId="0" borderId="4" xfId="156" applyNumberFormat="1" applyFont="1" applyFill="1" applyBorder="1" applyAlignment="1" applyProtection="1">
      <alignment horizontal="right" vertical="center"/>
    </xf>
    <xf numFmtId="176" fontId="6" fillId="0" borderId="55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vertical="center"/>
    </xf>
    <xf numFmtId="176" fontId="27" fillId="0" borderId="11" xfId="0" applyNumberFormat="1" applyFont="1" applyFill="1" applyBorder="1" applyAlignment="1">
      <alignment horizontal="right" vertical="center"/>
    </xf>
    <xf numFmtId="176" fontId="16" fillId="0" borderId="4" xfId="0" applyNumberFormat="1" applyFont="1" applyFill="1" applyBorder="1" applyAlignment="1">
      <alignment horizontal="right" vertical="center"/>
    </xf>
    <xf numFmtId="176" fontId="9" fillId="0" borderId="4" xfId="207" applyNumberFormat="1" applyFont="1" applyFill="1" applyBorder="1" applyAlignment="1">
      <alignment horizontal="right"/>
    </xf>
    <xf numFmtId="176" fontId="9" fillId="0" borderId="4" xfId="209" applyNumberFormat="1" applyFont="1" applyFill="1" applyBorder="1" applyAlignment="1">
      <alignment horizontal="right"/>
    </xf>
    <xf numFmtId="176" fontId="9" fillId="0" borderId="4" xfId="208" applyNumberFormat="1" applyFont="1" applyFill="1" applyBorder="1" applyAlignment="1">
      <alignment horizontal="right"/>
    </xf>
    <xf numFmtId="176" fontId="9" fillId="0" borderId="4" xfId="210" applyNumberFormat="1" applyFont="1" applyFill="1" applyBorder="1" applyAlignment="1">
      <alignment horizontal="right"/>
    </xf>
    <xf numFmtId="176" fontId="16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horizontal="right" vertical="center" wrapText="1"/>
    </xf>
    <xf numFmtId="0" fontId="2" fillId="0" borderId="0" xfId="151" applyFont="1" applyFill="1" applyBorder="1" applyAlignment="1">
      <alignment vertical="center"/>
    </xf>
    <xf numFmtId="0" fontId="33" fillId="0" borderId="0" xfId="151" applyFont="1" applyFill="1" applyBorder="1" applyAlignment="1">
      <alignment horizontal="center" vertical="center"/>
    </xf>
    <xf numFmtId="0" fontId="2" fillId="0" borderId="0" xfId="151" applyFont="1" applyFill="1" applyBorder="1" applyAlignment="1">
      <alignment horizontal="center" vertical="center"/>
    </xf>
    <xf numFmtId="0" fontId="17" fillId="0" borderId="0" xfId="152"/>
    <xf numFmtId="0" fontId="33" fillId="0" borderId="0" xfId="151" applyFont="1" applyFill="1" applyBorder="1" applyAlignment="1">
      <alignment vertical="center"/>
    </xf>
    <xf numFmtId="0" fontId="34" fillId="0" borderId="0" xfId="151" applyFont="1" applyFill="1" applyAlignment="1"/>
    <xf numFmtId="177" fontId="35" fillId="0" borderId="4" xfId="151" applyNumberFormat="1" applyFont="1" applyFill="1" applyBorder="1" applyAlignment="1">
      <alignment horizontal="center" vertical="center"/>
    </xf>
    <xf numFmtId="177" fontId="34" fillId="0" borderId="4" xfId="151" applyNumberFormat="1" applyFont="1" applyFill="1" applyBorder="1" applyAlignment="1">
      <alignment horizontal="center" vertical="center"/>
    </xf>
    <xf numFmtId="177" fontId="18" fillId="0" borderId="4" xfId="151" applyNumberFormat="1" applyFont="1" applyFill="1" applyBorder="1" applyAlignment="1">
      <alignment horizontal="center" vertical="center"/>
    </xf>
    <xf numFmtId="177" fontId="36" fillId="0" borderId="4" xfId="151" applyNumberFormat="1" applyFont="1" applyFill="1" applyBorder="1" applyAlignment="1">
      <alignment horizontal="center" vertical="center"/>
    </xf>
    <xf numFmtId="176" fontId="5" fillId="0" borderId="0" xfId="151" applyNumberFormat="1" applyFont="1" applyFill="1" applyAlignment="1"/>
    <xf numFmtId="177" fontId="37" fillId="0" borderId="4" xfId="151" applyNumberFormat="1" applyFont="1" applyFill="1" applyBorder="1" applyAlignment="1">
      <alignment horizontal="center" vertical="center"/>
    </xf>
    <xf numFmtId="177" fontId="38" fillId="0" borderId="4" xfId="151" applyNumberFormat="1" applyFont="1" applyFill="1" applyBorder="1" applyAlignment="1">
      <alignment horizontal="center" vertical="center"/>
    </xf>
    <xf numFmtId="177" fontId="39" fillId="0" borderId="4" xfId="151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0" borderId="49" xfId="0" applyNumberFormat="1" applyFont="1" applyFill="1" applyBorder="1" applyAlignment="1">
      <alignment horizontal="right" vertical="center"/>
    </xf>
    <xf numFmtId="177" fontId="6" fillId="0" borderId="53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/>
    </xf>
    <xf numFmtId="177" fontId="6" fillId="0" borderId="0" xfId="0" applyNumberFormat="1" applyFont="1" applyFill="1" applyAlignment="1"/>
    <xf numFmtId="177" fontId="9" fillId="0" borderId="8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>
      <alignment vertical="center"/>
    </xf>
    <xf numFmtId="177" fontId="13" fillId="0" borderId="0" xfId="0" applyNumberFormat="1" applyFont="1" applyFill="1" applyAlignment="1"/>
    <xf numFmtId="176" fontId="6" fillId="0" borderId="16" xfId="0" applyNumberFormat="1" applyFont="1" applyFill="1" applyBorder="1" applyAlignment="1">
      <alignment vertical="center"/>
    </xf>
    <xf numFmtId="176" fontId="6" fillId="0" borderId="52" xfId="0" applyNumberFormat="1" applyFont="1" applyFill="1" applyBorder="1" applyAlignment="1">
      <alignment vertical="center"/>
    </xf>
    <xf numFmtId="176" fontId="6" fillId="0" borderId="54" xfId="0" applyNumberFormat="1" applyFont="1" applyFill="1" applyBorder="1" applyAlignment="1">
      <alignment vertical="center"/>
    </xf>
    <xf numFmtId="176" fontId="22" fillId="0" borderId="48" xfId="0" applyNumberFormat="1" applyFont="1" applyFill="1" applyBorder="1" applyAlignment="1">
      <alignment horizontal="right" vertical="center"/>
    </xf>
    <xf numFmtId="176" fontId="9" fillId="0" borderId="8" xfId="153" applyNumberFormat="1" applyFont="1" applyFill="1" applyBorder="1" applyAlignment="1" applyProtection="1">
      <alignment horizontal="right" vertical="center"/>
    </xf>
    <xf numFmtId="176" fontId="24" fillId="0" borderId="4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7" fontId="6" fillId="0" borderId="32" xfId="0" applyNumberFormat="1" applyFont="1" applyFill="1" applyBorder="1" applyAlignment="1">
      <alignment vertical="center"/>
    </xf>
    <xf numFmtId="177" fontId="6" fillId="0" borderId="33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/>
    <xf numFmtId="176" fontId="6" fillId="0" borderId="4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151" applyFont="1" applyFill="1" applyBorder="1" applyAlignment="1">
      <alignment horizontal="center" vertical="center"/>
    </xf>
    <xf numFmtId="176" fontId="6" fillId="0" borderId="51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center" vertical="center"/>
    </xf>
    <xf numFmtId="176" fontId="6" fillId="0" borderId="30" xfId="0" applyNumberFormat="1" applyFont="1" applyFill="1" applyBorder="1" applyAlignment="1">
      <alignment horizontal="right" vertical="center"/>
    </xf>
    <xf numFmtId="176" fontId="6" fillId="0" borderId="34" xfId="0" applyNumberFormat="1" applyFont="1" applyFill="1" applyBorder="1" applyAlignment="1">
      <alignment horizontal="right" vertical="center"/>
    </xf>
    <xf numFmtId="0" fontId="1" fillId="0" borderId="4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57" fontId="43" fillId="0" borderId="0" xfId="0" applyNumberFormat="1" applyFont="1" applyBorder="1" applyAlignment="1">
      <alignment horizontal="center" vertical="center"/>
    </xf>
    <xf numFmtId="0" fontId="44" fillId="0" borderId="0" xfId="0" applyFont="1" applyBorder="1">
      <alignment vertical="center"/>
    </xf>
    <xf numFmtId="0" fontId="45" fillId="0" borderId="4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2" fontId="49" fillId="0" borderId="4" xfId="0" applyNumberFormat="1" applyFont="1" applyBorder="1" applyAlignment="1">
      <alignment horizontal="center" vertical="center"/>
    </xf>
    <xf numFmtId="1" fontId="49" fillId="0" borderId="4" xfId="0" applyNumberFormat="1" applyFont="1" applyBorder="1" applyAlignment="1">
      <alignment horizontal="center" vertical="center"/>
    </xf>
    <xf numFmtId="180" fontId="49" fillId="3" borderId="4" xfId="0" applyNumberFormat="1" applyFont="1" applyFill="1" applyBorder="1" applyAlignment="1">
      <alignment horizontal="center" vertical="center"/>
    </xf>
    <xf numFmtId="180" fontId="49" fillId="0" borderId="4" xfId="0" applyNumberFormat="1" applyFont="1" applyBorder="1">
      <alignment vertical="center"/>
    </xf>
    <xf numFmtId="10" fontId="49" fillId="3" borderId="4" xfId="0" applyNumberFormat="1" applyFont="1" applyFill="1" applyBorder="1" applyAlignment="1">
      <alignment horizontal="center" vertical="center"/>
    </xf>
    <xf numFmtId="0" fontId="48" fillId="0" borderId="4" xfId="0" applyFont="1" applyFill="1" applyBorder="1" applyAlignment="1">
      <alignment horizontal="center" vertical="center"/>
    </xf>
    <xf numFmtId="0" fontId="44" fillId="0" borderId="0" xfId="0" applyFont="1">
      <alignment vertical="center"/>
    </xf>
    <xf numFmtId="177" fontId="6" fillId="0" borderId="38" xfId="0" applyNumberFormat="1" applyFont="1" applyFill="1" applyBorder="1" applyAlignment="1">
      <alignment horizontal="center" vertical="center"/>
    </xf>
    <xf numFmtId="177" fontId="6" fillId="0" borderId="11" xfId="0" applyNumberFormat="1" applyFont="1" applyFill="1" applyBorder="1" applyAlignment="1">
      <alignment horizontal="center" vertical="center"/>
    </xf>
    <xf numFmtId="177" fontId="6" fillId="0" borderId="18" xfId="0" applyNumberFormat="1" applyFont="1" applyFill="1" applyBorder="1" applyAlignment="1">
      <alignment horizontal="center" vertical="center"/>
    </xf>
    <xf numFmtId="176" fontId="23" fillId="0" borderId="24" xfId="0" applyNumberFormat="1" applyFont="1" applyFill="1" applyBorder="1" applyAlignment="1"/>
    <xf numFmtId="176" fontId="22" fillId="0" borderId="24" xfId="0" applyNumberFormat="1" applyFont="1" applyFill="1" applyBorder="1" applyAlignment="1">
      <alignment horizontal="center" vertical="center"/>
    </xf>
    <xf numFmtId="177" fontId="6" fillId="0" borderId="24" xfId="0" applyNumberFormat="1" applyFont="1" applyFill="1" applyBorder="1" applyAlignment="1">
      <alignment horizontal="right" vertical="center"/>
    </xf>
    <xf numFmtId="176" fontId="22" fillId="0" borderId="24" xfId="0" applyNumberFormat="1" applyFont="1" applyFill="1" applyBorder="1" applyAlignment="1">
      <alignment horizontal="right" vertical="center"/>
    </xf>
    <xf numFmtId="177" fontId="6" fillId="0" borderId="63" xfId="0" applyNumberFormat="1" applyFont="1" applyFill="1" applyBorder="1" applyAlignment="1">
      <alignment horizontal="right" vertical="center"/>
    </xf>
    <xf numFmtId="177" fontId="6" fillId="0" borderId="13" xfId="0" applyNumberFormat="1" applyFont="1" applyFill="1" applyBorder="1" applyAlignment="1">
      <alignment vertical="center"/>
    </xf>
    <xf numFmtId="176" fontId="9" fillId="0" borderId="24" xfId="0" applyNumberFormat="1" applyFont="1" applyFill="1" applyBorder="1" applyAlignment="1">
      <alignment horizontal="right" vertical="center"/>
    </xf>
    <xf numFmtId="176" fontId="23" fillId="0" borderId="24" xfId="0" applyNumberFormat="1" applyFont="1" applyFill="1" applyBorder="1" applyAlignment="1">
      <alignment horizontal="right" vertical="center"/>
    </xf>
    <xf numFmtId="176" fontId="27" fillId="0" borderId="24" xfId="0" applyNumberFormat="1" applyFont="1" applyFill="1" applyBorder="1" applyAlignment="1">
      <alignment horizontal="right" vertical="center"/>
    </xf>
    <xf numFmtId="177" fontId="6" fillId="0" borderId="5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81" fontId="6" fillId="0" borderId="0" xfId="0" applyNumberFormat="1" applyFont="1" applyFill="1" applyAlignment="1"/>
    <xf numFmtId="176" fontId="6" fillId="0" borderId="61" xfId="0" applyNumberFormat="1" applyFont="1" applyFill="1" applyBorder="1" applyAlignment="1">
      <alignment horizontal="center" vertical="center" wrapText="1"/>
    </xf>
    <xf numFmtId="176" fontId="6" fillId="0" borderId="46" xfId="0" applyNumberFormat="1" applyFont="1" applyFill="1" applyBorder="1" applyAlignment="1">
      <alignment horizontal="center" vertical="center" wrapText="1"/>
    </xf>
    <xf numFmtId="176" fontId="6" fillId="0" borderId="45" xfId="0" applyNumberFormat="1" applyFont="1" applyFill="1" applyBorder="1" applyAlignment="1">
      <alignment horizontal="center" vertical="center" wrapText="1"/>
    </xf>
    <xf numFmtId="176" fontId="6" fillId="0" borderId="56" xfId="0" applyNumberFormat="1" applyFont="1" applyFill="1" applyBorder="1" applyAlignment="1">
      <alignment horizontal="center" vertical="center" wrapText="1"/>
    </xf>
    <xf numFmtId="176" fontId="6" fillId="0" borderId="44" xfId="0" applyNumberFormat="1" applyFont="1" applyFill="1" applyBorder="1" applyAlignment="1">
      <alignment horizontal="center" vertical="center" wrapText="1"/>
    </xf>
    <xf numFmtId="176" fontId="6" fillId="0" borderId="50" xfId="0" applyNumberFormat="1" applyFont="1" applyFill="1" applyBorder="1" applyAlignment="1">
      <alignment horizontal="center" vertical="center" wrapText="1"/>
    </xf>
    <xf numFmtId="176" fontId="6" fillId="0" borderId="6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58" xfId="0" applyNumberFormat="1" applyFont="1" applyFill="1" applyBorder="1" applyAlignment="1">
      <alignment horizontal="center" vertical="center"/>
    </xf>
    <xf numFmtId="177" fontId="6" fillId="0" borderId="59" xfId="0" applyNumberFormat="1" applyFont="1" applyFill="1" applyBorder="1" applyAlignment="1">
      <alignment horizontal="center" vertical="center"/>
    </xf>
    <xf numFmtId="176" fontId="6" fillId="0" borderId="4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62" xfId="0" applyNumberFormat="1" applyFont="1" applyFill="1" applyBorder="1" applyAlignment="1">
      <alignment horizontal="center" vertical="center" wrapText="1"/>
    </xf>
    <xf numFmtId="176" fontId="6" fillId="0" borderId="47" xfId="0" applyNumberFormat="1" applyFont="1" applyFill="1" applyBorder="1" applyAlignment="1">
      <alignment horizontal="center" vertical="center" wrapText="1"/>
    </xf>
    <xf numFmtId="176" fontId="7" fillId="0" borderId="37" xfId="0" applyNumberFormat="1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176" fontId="6" fillId="0" borderId="28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176" fontId="6" fillId="0" borderId="58" xfId="0" applyNumberFormat="1" applyFont="1" applyFill="1" applyBorder="1" applyAlignment="1">
      <alignment horizontal="center" vertical="center"/>
    </xf>
    <xf numFmtId="176" fontId="6" fillId="0" borderId="59" xfId="0" applyNumberFormat="1" applyFont="1" applyFill="1" applyBorder="1" applyAlignment="1">
      <alignment horizontal="center" vertical="center"/>
    </xf>
    <xf numFmtId="176" fontId="6" fillId="0" borderId="23" xfId="0" applyNumberFormat="1" applyFont="1" applyFill="1" applyBorder="1" applyAlignment="1">
      <alignment horizontal="center" vertical="center" wrapText="1"/>
    </xf>
    <xf numFmtId="176" fontId="6" fillId="0" borderId="25" xfId="0" applyNumberFormat="1" applyFont="1" applyFill="1" applyBorder="1" applyAlignment="1">
      <alignment horizontal="center" vertical="center" wrapText="1"/>
    </xf>
    <xf numFmtId="176" fontId="6" fillId="0" borderId="26" xfId="0" applyNumberFormat="1" applyFont="1" applyFill="1" applyBorder="1" applyAlignment="1">
      <alignment horizontal="center" vertical="center" wrapText="1"/>
    </xf>
    <xf numFmtId="176" fontId="6" fillId="0" borderId="20" xfId="0" applyNumberFormat="1" applyFont="1" applyFill="1" applyBorder="1" applyAlignment="1">
      <alignment horizontal="center" vertical="center" wrapText="1"/>
    </xf>
    <xf numFmtId="176" fontId="6" fillId="0" borderId="21" xfId="0" applyNumberFormat="1" applyFont="1" applyFill="1" applyBorder="1" applyAlignment="1">
      <alignment horizontal="center" vertical="center" wrapText="1"/>
    </xf>
    <xf numFmtId="176" fontId="6" fillId="0" borderId="36" xfId="0" applyNumberFormat="1" applyFont="1" applyFill="1" applyBorder="1" applyAlignment="1">
      <alignment horizontal="center" vertical="center" wrapText="1"/>
    </xf>
    <xf numFmtId="176" fontId="6" fillId="0" borderId="37" xfId="0" applyNumberFormat="1" applyFont="1" applyFill="1" applyBorder="1" applyAlignment="1">
      <alignment horizontal="center" vertical="center" wrapText="1"/>
    </xf>
    <xf numFmtId="176" fontId="6" fillId="0" borderId="40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42" xfId="0" applyNumberFormat="1" applyFont="1" applyFill="1" applyBorder="1" applyAlignment="1">
      <alignment horizontal="center" vertical="center" wrapText="1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34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center" vertical="center"/>
    </xf>
    <xf numFmtId="176" fontId="8" fillId="0" borderId="57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2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29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8" fillId="0" borderId="57" xfId="0" applyNumberFormat="1" applyFont="1" applyFill="1" applyBorder="1" applyAlignment="1">
      <alignment horizontal="left" vertical="center"/>
    </xf>
    <xf numFmtId="176" fontId="6" fillId="0" borderId="15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 wrapText="1"/>
    </xf>
    <xf numFmtId="176" fontId="6" fillId="0" borderId="19" xfId="0" applyNumberFormat="1" applyFont="1" applyFill="1" applyBorder="1" applyAlignment="1">
      <alignment horizontal="center" vertical="center" wrapText="1"/>
    </xf>
    <xf numFmtId="176" fontId="6" fillId="0" borderId="18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9" fillId="0" borderId="0" xfId="151" applyFont="1" applyFill="1" applyBorder="1" applyAlignment="1">
      <alignment horizontal="center" vertical="center"/>
    </xf>
    <xf numFmtId="0" fontId="32" fillId="0" borderId="0" xfId="152" applyFont="1" applyAlignment="1"/>
    <xf numFmtId="0" fontId="2" fillId="0" borderId="4" xfId="151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5" fillId="0" borderId="4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4" xfId="0" applyFont="1" applyFill="1" applyBorder="1" applyAlignment="1">
      <alignment horizontal="center" vertical="center"/>
    </xf>
    <xf numFmtId="0" fontId="47" fillId="0" borderId="4" xfId="0" applyFont="1" applyBorder="1" applyAlignment="1">
      <alignment horizontal="center" vertical="center" wrapText="1"/>
    </xf>
  </cellXfs>
  <cellStyles count="213">
    <cellStyle name="常规" xfId="0" builtinId="0"/>
    <cellStyle name="常规 10" xfId="41"/>
    <cellStyle name="常规 100" xfId="42"/>
    <cellStyle name="常规 101" xfId="1"/>
    <cellStyle name="常规 102" xfId="5"/>
    <cellStyle name="常规 103" xfId="43"/>
    <cellStyle name="常规 104" xfId="13"/>
    <cellStyle name="常规 105" xfId="45"/>
    <cellStyle name="常规 106" xfId="47"/>
    <cellStyle name="常规 107" xfId="38"/>
    <cellStyle name="常规 108" xfId="40"/>
    <cellStyle name="常规 109" xfId="3"/>
    <cellStyle name="常规 11" xfId="48"/>
    <cellStyle name="常规 110" xfId="44"/>
    <cellStyle name="常规 111" xfId="46"/>
    <cellStyle name="常规 112" xfId="37"/>
    <cellStyle name="常规 113" xfId="39"/>
    <cellStyle name="常规 114" xfId="2"/>
    <cellStyle name="常规 115" xfId="49"/>
    <cellStyle name="常规 116" xfId="51"/>
    <cellStyle name="常规 117" xfId="53"/>
    <cellStyle name="常规 118" xfId="55"/>
    <cellStyle name="常规 119" xfId="57"/>
    <cellStyle name="常规 12" xfId="211"/>
    <cellStyle name="常规 120" xfId="50"/>
    <cellStyle name="常规 121" xfId="52"/>
    <cellStyle name="常规 122" xfId="54"/>
    <cellStyle name="常规 123" xfId="56"/>
    <cellStyle name="常规 124" xfId="58"/>
    <cellStyle name="常规 125" xfId="59"/>
    <cellStyle name="常规 126" xfId="61"/>
    <cellStyle name="常规 127" xfId="63"/>
    <cellStyle name="常规 128" xfId="64"/>
    <cellStyle name="常规 129" xfId="66"/>
    <cellStyle name="常规 13" xfId="212"/>
    <cellStyle name="常规 130" xfId="60"/>
    <cellStyle name="常规 131" xfId="62"/>
    <cellStyle name="常规 133" xfId="65"/>
    <cellStyle name="常规 134" xfId="67"/>
    <cellStyle name="常规 135" xfId="68"/>
    <cellStyle name="常规 136" xfId="70"/>
    <cellStyle name="常规 137" xfId="10"/>
    <cellStyle name="常规 138" xfId="72"/>
    <cellStyle name="常规 139" xfId="74"/>
    <cellStyle name="常规 140" xfId="69"/>
    <cellStyle name="常规 141" xfId="71"/>
    <cellStyle name="常规 142" xfId="9"/>
    <cellStyle name="常规 143" xfId="73"/>
    <cellStyle name="常规 144" xfId="75"/>
    <cellStyle name="常规 145" xfId="76"/>
    <cellStyle name="常规 146" xfId="79"/>
    <cellStyle name="常规 147" xfId="82"/>
    <cellStyle name="常规 148" xfId="85"/>
    <cellStyle name="常规 149" xfId="88"/>
    <cellStyle name="常规 150" xfId="77"/>
    <cellStyle name="常规 151" xfId="80"/>
    <cellStyle name="常规 152" xfId="83"/>
    <cellStyle name="常规 153" xfId="86"/>
    <cellStyle name="常规 154" xfId="89"/>
    <cellStyle name="常规 155" xfId="91"/>
    <cellStyle name="常规 156" xfId="95"/>
    <cellStyle name="常规 157" xfId="99"/>
    <cellStyle name="常规 158" xfId="18"/>
    <cellStyle name="常规 159" xfId="17"/>
    <cellStyle name="常规 160" xfId="92"/>
    <cellStyle name="常规 161" xfId="96"/>
    <cellStyle name="常规 162" xfId="100"/>
    <cellStyle name="常规 163" xfId="19"/>
    <cellStyle name="常规 164" xfId="16"/>
    <cellStyle name="常规 165" xfId="22"/>
    <cellStyle name="常规 166" xfId="26"/>
    <cellStyle name="常规 167" xfId="30"/>
    <cellStyle name="常规 168" xfId="33"/>
    <cellStyle name="常规 169" xfId="103"/>
    <cellStyle name="常规 170" xfId="23"/>
    <cellStyle name="常规 171" xfId="27"/>
    <cellStyle name="常规 172" xfId="31"/>
    <cellStyle name="常规 173" xfId="34"/>
    <cellStyle name="常规 174" xfId="104"/>
    <cellStyle name="常规 175" xfId="107"/>
    <cellStyle name="常规 176" xfId="111"/>
    <cellStyle name="常规 177" xfId="115"/>
    <cellStyle name="常规 178" xfId="119"/>
    <cellStyle name="常规 179" xfId="123"/>
    <cellStyle name="常规 180" xfId="108"/>
    <cellStyle name="常规 181" xfId="112"/>
    <cellStyle name="常规 182" xfId="116"/>
    <cellStyle name="常规 183" xfId="120"/>
    <cellStyle name="常规 184" xfId="124"/>
    <cellStyle name="常规 185" xfId="127"/>
    <cellStyle name="常规 186" xfId="131"/>
    <cellStyle name="常规 187" xfId="135"/>
    <cellStyle name="常规 188" xfId="139"/>
    <cellStyle name="常规 189" xfId="143"/>
    <cellStyle name="常规 190" xfId="128"/>
    <cellStyle name="常规 191" xfId="132"/>
    <cellStyle name="常规 192" xfId="136"/>
    <cellStyle name="常规 193" xfId="140"/>
    <cellStyle name="常规 194" xfId="144"/>
    <cellStyle name="常规 195" xfId="8"/>
    <cellStyle name="常规 196" xfId="147"/>
    <cellStyle name="常规 197" xfId="148"/>
    <cellStyle name="常规 198" xfId="149"/>
    <cellStyle name="常规 199" xfId="150"/>
    <cellStyle name="常规 2" xfId="151"/>
    <cellStyle name="常规 200" xfId="78"/>
    <cellStyle name="常规 201" xfId="81"/>
    <cellStyle name="常规 202" xfId="84"/>
    <cellStyle name="常规 203" xfId="87"/>
    <cellStyle name="常规 204" xfId="90"/>
    <cellStyle name="常规 205" xfId="93"/>
    <cellStyle name="常规 206" xfId="97"/>
    <cellStyle name="常规 207" xfId="101"/>
    <cellStyle name="常规 208" xfId="20"/>
    <cellStyle name="常规 209" xfId="15"/>
    <cellStyle name="常规 210" xfId="94"/>
    <cellStyle name="常规 211" xfId="98"/>
    <cellStyle name="常规 212" xfId="102"/>
    <cellStyle name="常规 213" xfId="21"/>
    <cellStyle name="常规 214" xfId="14"/>
    <cellStyle name="常规 215" xfId="24"/>
    <cellStyle name="常规 216" xfId="28"/>
    <cellStyle name="常规 218" xfId="35"/>
    <cellStyle name="常规 219" xfId="105"/>
    <cellStyle name="常规 220" xfId="25"/>
    <cellStyle name="常规 221" xfId="29"/>
    <cellStyle name="常规 222" xfId="32"/>
    <cellStyle name="常规 223" xfId="36"/>
    <cellStyle name="常规 224" xfId="106"/>
    <cellStyle name="常规 225" xfId="109"/>
    <cellStyle name="常规 226" xfId="113"/>
    <cellStyle name="常规 227" xfId="117"/>
    <cellStyle name="常规 228" xfId="121"/>
    <cellStyle name="常规 229" xfId="125"/>
    <cellStyle name="常规 230" xfId="110"/>
    <cellStyle name="常规 231" xfId="114"/>
    <cellStyle name="常规 232" xfId="118"/>
    <cellStyle name="常规 233" xfId="122"/>
    <cellStyle name="常规 234" xfId="126"/>
    <cellStyle name="常规 235" xfId="129"/>
    <cellStyle name="常规 236" xfId="133"/>
    <cellStyle name="常规 237" xfId="137"/>
    <cellStyle name="常规 238" xfId="141"/>
    <cellStyle name="常规 239" xfId="145"/>
    <cellStyle name="常规 240" xfId="130"/>
    <cellStyle name="常规 241" xfId="134"/>
    <cellStyle name="常规 242" xfId="138"/>
    <cellStyle name="常规 243" xfId="142"/>
    <cellStyle name="常规 244" xfId="146"/>
    <cellStyle name="常规 245" xfId="7"/>
    <cellStyle name="常规 3" xfId="152"/>
    <cellStyle name="常规 4" xfId="153"/>
    <cellStyle name="常规 49" xfId="154"/>
    <cellStyle name="常规 5" xfId="156"/>
    <cellStyle name="常规 50" xfId="157"/>
    <cellStyle name="常规 51" xfId="158"/>
    <cellStyle name="常规 52" xfId="159"/>
    <cellStyle name="常规 53" xfId="160"/>
    <cellStyle name="常规 54" xfId="155"/>
    <cellStyle name="常规 55" xfId="161"/>
    <cellStyle name="常规 56" xfId="163"/>
    <cellStyle name="常规 57" xfId="165"/>
    <cellStyle name="常规 58" xfId="167"/>
    <cellStyle name="常规 59" xfId="169"/>
    <cellStyle name="常规 6" xfId="6"/>
    <cellStyle name="常规 60" xfId="162"/>
    <cellStyle name="常规 61" xfId="164"/>
    <cellStyle name="常规 62" xfId="166"/>
    <cellStyle name="常规 63" xfId="168"/>
    <cellStyle name="常规 64" xfId="170"/>
    <cellStyle name="常规 65" xfId="171"/>
    <cellStyle name="常规 66" xfId="173"/>
    <cellStyle name="常规 67" xfId="175"/>
    <cellStyle name="常规 68" xfId="177"/>
    <cellStyle name="常规 69" xfId="179"/>
    <cellStyle name="常规 7" xfId="181"/>
    <cellStyle name="常规 70" xfId="172"/>
    <cellStyle name="常规 71" xfId="174"/>
    <cellStyle name="常规 72" xfId="176"/>
    <cellStyle name="常规 73" xfId="178"/>
    <cellStyle name="常规 74" xfId="180"/>
    <cellStyle name="常规 75" xfId="182"/>
    <cellStyle name="常规 76" xfId="184"/>
    <cellStyle name="常规 77" xfId="186"/>
    <cellStyle name="常规 78" xfId="188"/>
    <cellStyle name="常规 79" xfId="190"/>
    <cellStyle name="常规 8" xfId="192"/>
    <cellStyle name="常规 80" xfId="183"/>
    <cellStyle name="常规 81" xfId="185"/>
    <cellStyle name="常规 82" xfId="187"/>
    <cellStyle name="常规 83" xfId="189"/>
    <cellStyle name="常规 84" xfId="191"/>
    <cellStyle name="常规 85" xfId="12"/>
    <cellStyle name="常规 86" xfId="193"/>
    <cellStyle name="常规 87" xfId="195"/>
    <cellStyle name="常规 88" xfId="197"/>
    <cellStyle name="常规 89" xfId="199"/>
    <cellStyle name="常规 9" xfId="201"/>
    <cellStyle name="常规 90" xfId="11"/>
    <cellStyle name="常规 91" xfId="194"/>
    <cellStyle name="常规 92" xfId="196"/>
    <cellStyle name="常规 93" xfId="198"/>
    <cellStyle name="常规 94" xfId="200"/>
    <cellStyle name="常规 95" xfId="202"/>
    <cellStyle name="常规 96" xfId="203"/>
    <cellStyle name="常规 97" xfId="204"/>
    <cellStyle name="常规 98" xfId="205"/>
    <cellStyle name="常规 99" xfId="206"/>
    <cellStyle name="常规_财字1号_5" xfId="207"/>
    <cellStyle name="常规_财字1号_6" xfId="208"/>
    <cellStyle name="常规_财字1号_8" xfId="209"/>
    <cellStyle name="常规_财字1号_9" xfId="210"/>
    <cellStyle name="千位分隔" xfId="4" builtinId="3"/>
  </cellStyles>
  <dxfs count="0"/>
  <tableStyles count="0" defaultTableStyle="TableStyleMedium9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2</xdr:col>
      <xdr:colOff>9525</xdr:colOff>
      <xdr:row>4</xdr:row>
      <xdr:rowOff>161925</xdr:rowOff>
    </xdr:to>
    <xdr:sp macro="" textlink="">
      <xdr:nvSpPr>
        <xdr:cNvPr id="2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171450</xdr:rowOff>
    </xdr:to>
    <xdr:sp macro="" textlink="">
      <xdr:nvSpPr>
        <xdr:cNvPr id="5" name="直线 4"/>
        <xdr:cNvSpPr>
          <a:spLocks noChangeShapeType="1"/>
        </xdr:cNvSpPr>
      </xdr:nvSpPr>
      <xdr:spPr>
        <a:xfrm>
          <a:off x="266700" y="862012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171450</xdr:rowOff>
    </xdr:to>
    <xdr:sp macro="" textlink="">
      <xdr:nvSpPr>
        <xdr:cNvPr id="8" name="直线 7"/>
        <xdr:cNvSpPr>
          <a:spLocks noChangeShapeType="1"/>
        </xdr:cNvSpPr>
      </xdr:nvSpPr>
      <xdr:spPr>
        <a:xfrm>
          <a:off x="266700" y="167640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171450</xdr:rowOff>
    </xdr:to>
    <xdr:sp macro="" textlink="">
      <xdr:nvSpPr>
        <xdr:cNvPr id="11" name="直线 10"/>
        <xdr:cNvSpPr>
          <a:spLocks noChangeShapeType="1"/>
        </xdr:cNvSpPr>
      </xdr:nvSpPr>
      <xdr:spPr>
        <a:xfrm>
          <a:off x="266700" y="2490787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171450</xdr:rowOff>
    </xdr:to>
    <xdr:sp macro="" textlink="">
      <xdr:nvSpPr>
        <xdr:cNvPr id="14" name="直线 13"/>
        <xdr:cNvSpPr>
          <a:spLocks noChangeShapeType="1"/>
        </xdr:cNvSpPr>
      </xdr:nvSpPr>
      <xdr:spPr>
        <a:xfrm>
          <a:off x="266700" y="330708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171450</xdr:rowOff>
    </xdr:to>
    <xdr:sp macro="" textlink="">
      <xdr:nvSpPr>
        <xdr:cNvPr id="17" name="直线 16"/>
        <xdr:cNvSpPr>
          <a:spLocks noChangeShapeType="1"/>
        </xdr:cNvSpPr>
      </xdr:nvSpPr>
      <xdr:spPr>
        <a:xfrm>
          <a:off x="266700" y="412242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284</xdr:row>
      <xdr:rowOff>19050</xdr:rowOff>
    </xdr:from>
    <xdr:to>
      <xdr:col>2</xdr:col>
      <xdr:colOff>9525</xdr:colOff>
      <xdr:row>286</xdr:row>
      <xdr:rowOff>171450</xdr:rowOff>
    </xdr:to>
    <xdr:sp macro="" textlink="">
      <xdr:nvSpPr>
        <xdr:cNvPr id="22" name="直线 17"/>
        <xdr:cNvSpPr>
          <a:spLocks noChangeShapeType="1"/>
        </xdr:cNvSpPr>
      </xdr:nvSpPr>
      <xdr:spPr>
        <a:xfrm>
          <a:off x="257175" y="4935855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200025</xdr:colOff>
      <xdr:row>284</xdr:row>
      <xdr:rowOff>0</xdr:rowOff>
    </xdr:from>
    <xdr:to>
      <xdr:col>1</xdr:col>
      <xdr:colOff>1304925</xdr:colOff>
      <xdr:row>286</xdr:row>
      <xdr:rowOff>152400</xdr:rowOff>
    </xdr:to>
    <xdr:sp macro="" textlink="">
      <xdr:nvSpPr>
        <xdr:cNvPr id="23" name="直线 17"/>
        <xdr:cNvSpPr>
          <a:spLocks noChangeShapeType="1"/>
        </xdr:cNvSpPr>
      </xdr:nvSpPr>
      <xdr:spPr>
        <a:xfrm>
          <a:off x="200025" y="4933950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161925</xdr:rowOff>
    </xdr:to>
    <xdr:sp macro="" textlink="">
      <xdr:nvSpPr>
        <xdr:cNvPr id="10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161925</xdr:rowOff>
    </xdr:to>
    <xdr:sp macro="" textlink="">
      <xdr:nvSpPr>
        <xdr:cNvPr id="12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161925</xdr:rowOff>
    </xdr:to>
    <xdr:sp macro="" textlink="">
      <xdr:nvSpPr>
        <xdr:cNvPr id="13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161925</xdr:rowOff>
    </xdr:to>
    <xdr:sp macro="" textlink="">
      <xdr:nvSpPr>
        <xdr:cNvPr id="15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161925</xdr:rowOff>
    </xdr:to>
    <xdr:sp macro="" textlink="">
      <xdr:nvSpPr>
        <xdr:cNvPr id="16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284</xdr:row>
      <xdr:rowOff>19050</xdr:rowOff>
    </xdr:from>
    <xdr:to>
      <xdr:col>2</xdr:col>
      <xdr:colOff>9525</xdr:colOff>
      <xdr:row>286</xdr:row>
      <xdr:rowOff>161925</xdr:rowOff>
    </xdr:to>
    <xdr:sp macro="" textlink="">
      <xdr:nvSpPr>
        <xdr:cNvPr id="18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9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9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0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0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0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0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1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14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5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16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17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18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9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0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1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2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3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4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5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6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7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28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9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30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1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32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33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34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5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6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7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8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39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0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1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2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3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44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5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46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47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48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49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50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51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2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3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4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5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6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7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8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9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60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61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62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3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64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65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66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7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68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69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70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1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2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3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4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5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76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7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7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7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8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8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8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8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9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43"/>
  <sheetViews>
    <sheetView tabSelected="1" topLeftCell="A52" workbookViewId="0">
      <selection activeCell="E76" sqref="E76"/>
    </sheetView>
  </sheetViews>
  <sheetFormatPr defaultColWidth="9" defaultRowHeight="13.5"/>
  <cols>
    <col min="1" max="1" width="3.375" style="8" customWidth="1"/>
    <col min="2" max="2" width="17.75" style="8" customWidth="1"/>
    <col min="3" max="5" width="9.125" style="8" customWidth="1"/>
    <col min="6" max="6" width="10" style="159" customWidth="1"/>
    <col min="7" max="7" width="9.125" style="8" customWidth="1"/>
    <col min="8" max="8" width="11.5" style="8" customWidth="1"/>
    <col min="9" max="12" width="9.125" style="8" customWidth="1"/>
    <col min="13" max="13" width="10.625" style="8" customWidth="1"/>
    <col min="14" max="14" width="9.125" style="159" customWidth="1"/>
    <col min="15" max="16384" width="9" style="8"/>
  </cols>
  <sheetData>
    <row r="1" spans="1:14" s="57" customFormat="1" ht="18.75">
      <c r="A1" s="226" t="s">
        <v>130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</row>
    <row r="2" spans="1:14" s="57" customFormat="1" ht="14.25" thickBot="1">
      <c r="B2" s="59" t="s">
        <v>0</v>
      </c>
      <c r="C2" s="58"/>
      <c r="D2" s="58"/>
      <c r="F2" s="154"/>
      <c r="G2" s="73" t="s">
        <v>131</v>
      </c>
      <c r="H2" s="58"/>
      <c r="I2" s="58"/>
      <c r="J2" s="58"/>
      <c r="K2" s="58"/>
      <c r="L2" s="59" t="s">
        <v>1</v>
      </c>
      <c r="N2" s="170"/>
    </row>
    <row r="3" spans="1:14" s="57" customFormat="1" ht="13.5" customHeight="1">
      <c r="A3" s="222" t="s">
        <v>115</v>
      </c>
      <c r="B3" s="164" t="s">
        <v>3</v>
      </c>
      <c r="C3" s="227" t="s">
        <v>4</v>
      </c>
      <c r="D3" s="227"/>
      <c r="E3" s="227"/>
      <c r="F3" s="228"/>
      <c r="G3" s="227" t="s">
        <v>5</v>
      </c>
      <c r="H3" s="227"/>
      <c r="I3" s="227" t="s">
        <v>6</v>
      </c>
      <c r="J3" s="227"/>
      <c r="K3" s="227"/>
      <c r="L3" s="227"/>
      <c r="M3" s="227"/>
      <c r="N3" s="230" t="s">
        <v>7</v>
      </c>
    </row>
    <row r="4" spans="1:14" s="57" customFormat="1">
      <c r="A4" s="220"/>
      <c r="B4" s="58" t="s">
        <v>8</v>
      </c>
      <c r="C4" s="229" t="s">
        <v>9</v>
      </c>
      <c r="D4" s="229" t="s">
        <v>10</v>
      </c>
      <c r="E4" s="229" t="s">
        <v>11</v>
      </c>
      <c r="F4" s="199" t="s">
        <v>12</v>
      </c>
      <c r="G4" s="229" t="s">
        <v>13</v>
      </c>
      <c r="H4" s="229" t="s">
        <v>14</v>
      </c>
      <c r="I4" s="215" t="s">
        <v>13</v>
      </c>
      <c r="J4" s="229" t="s">
        <v>15</v>
      </c>
      <c r="K4" s="229"/>
      <c r="L4" s="229"/>
      <c r="M4" s="216" t="s">
        <v>12</v>
      </c>
      <c r="N4" s="231"/>
    </row>
    <row r="5" spans="1:14" s="57" customFormat="1">
      <c r="A5" s="223"/>
      <c r="B5" s="165" t="s">
        <v>16</v>
      </c>
      <c r="C5" s="229"/>
      <c r="D5" s="229"/>
      <c r="E5" s="229"/>
      <c r="F5" s="200" t="s">
        <v>17</v>
      </c>
      <c r="G5" s="229"/>
      <c r="H5" s="229"/>
      <c r="I5" s="33" t="s">
        <v>18</v>
      </c>
      <c r="J5" s="215" t="s">
        <v>9</v>
      </c>
      <c r="K5" s="215" t="s">
        <v>10</v>
      </c>
      <c r="L5" s="215" t="s">
        <v>11</v>
      </c>
      <c r="M5" s="217" t="s">
        <v>17</v>
      </c>
      <c r="N5" s="198" t="s">
        <v>17</v>
      </c>
    </row>
    <row r="6" spans="1:14" s="57" customFormat="1" ht="13.5" customHeight="1">
      <c r="A6" s="220" t="s">
        <v>2</v>
      </c>
      <c r="B6" s="215" t="s">
        <v>19</v>
      </c>
      <c r="C6" s="74">
        <v>2170.2449649999999</v>
      </c>
      <c r="D6" s="74">
        <v>5549.6576489999998</v>
      </c>
      <c r="E6" s="71">
        <v>5930.13</v>
      </c>
      <c r="F6" s="155">
        <f t="shared" ref="F6:F22" si="0">(D6-E6)/E6*100</f>
        <v>-6.4159192294266791</v>
      </c>
      <c r="G6" s="72">
        <v>43734</v>
      </c>
      <c r="H6" s="72">
        <v>5418640.1699999999</v>
      </c>
      <c r="I6" s="72">
        <v>5807</v>
      </c>
      <c r="J6" s="71">
        <v>1939.4059090000001</v>
      </c>
      <c r="K6" s="71">
        <v>4770.5879439999999</v>
      </c>
      <c r="L6" s="71">
        <v>3356.2</v>
      </c>
      <c r="M6" s="31">
        <f t="shared" ref="M6:M18" si="1">(K6-L6)/L6*100</f>
        <v>42.142540492223354</v>
      </c>
      <c r="N6" s="171">
        <f t="shared" ref="N6:N18" si="2">D6/D327*100</f>
        <v>36.839768351712507</v>
      </c>
    </row>
    <row r="7" spans="1:14" s="57" customFormat="1" ht="13.5" customHeight="1">
      <c r="A7" s="220"/>
      <c r="B7" s="215" t="s">
        <v>20</v>
      </c>
      <c r="C7" s="74">
        <v>727.41950899999995</v>
      </c>
      <c r="D7" s="74">
        <v>1851.8010609999999</v>
      </c>
      <c r="E7" s="72">
        <v>1702.02</v>
      </c>
      <c r="F7" s="155">
        <f t="shared" si="0"/>
        <v>8.8001939460170799</v>
      </c>
      <c r="G7" s="72">
        <v>23451</v>
      </c>
      <c r="H7" s="72">
        <v>469020</v>
      </c>
      <c r="I7" s="72">
        <v>3558</v>
      </c>
      <c r="J7" s="71">
        <v>893.66364599999997</v>
      </c>
      <c r="K7" s="71">
        <v>1970.526061</v>
      </c>
      <c r="L7" s="71">
        <v>1238.08</v>
      </c>
      <c r="M7" s="31">
        <f t="shared" si="1"/>
        <v>59.15983304794522</v>
      </c>
      <c r="N7" s="171">
        <f t="shared" si="2"/>
        <v>37.693780002989008</v>
      </c>
    </row>
    <row r="8" spans="1:14" s="57" customFormat="1" ht="13.5" customHeight="1">
      <c r="A8" s="220"/>
      <c r="B8" s="215" t="s">
        <v>21</v>
      </c>
      <c r="C8" s="74">
        <v>88.558757</v>
      </c>
      <c r="D8" s="74">
        <v>470.887609</v>
      </c>
      <c r="E8" s="72">
        <v>439.31</v>
      </c>
      <c r="F8" s="155">
        <f t="shared" si="0"/>
        <v>7.1880014113040884</v>
      </c>
      <c r="G8" s="72">
        <v>206</v>
      </c>
      <c r="H8" s="72">
        <v>564976.09</v>
      </c>
      <c r="I8" s="72">
        <v>31</v>
      </c>
      <c r="J8" s="71">
        <v>17.421661</v>
      </c>
      <c r="K8" s="71">
        <v>35.870787</v>
      </c>
      <c r="L8" s="71">
        <v>81.99</v>
      </c>
      <c r="M8" s="31">
        <f t="shared" si="1"/>
        <v>-56.249802414928652</v>
      </c>
      <c r="N8" s="171">
        <f t="shared" si="2"/>
        <v>53.289763416320014</v>
      </c>
    </row>
    <row r="9" spans="1:14" s="57" customFormat="1" ht="13.5" customHeight="1">
      <c r="A9" s="220"/>
      <c r="B9" s="215" t="s">
        <v>22</v>
      </c>
      <c r="C9" s="74">
        <v>154.51276899999999</v>
      </c>
      <c r="D9" s="74">
        <v>453.27908100000002</v>
      </c>
      <c r="E9" s="72">
        <v>458.13</v>
      </c>
      <c r="F9" s="155">
        <f t="shared" si="0"/>
        <v>-1.0588520725558195</v>
      </c>
      <c r="G9" s="72">
        <v>23952</v>
      </c>
      <c r="H9" s="72">
        <v>183919.06</v>
      </c>
      <c r="I9" s="72">
        <v>471</v>
      </c>
      <c r="J9" s="71">
        <v>32.246180000000003</v>
      </c>
      <c r="K9" s="71">
        <v>88.401920000000004</v>
      </c>
      <c r="L9" s="71">
        <v>72.59</v>
      </c>
      <c r="M9" s="31">
        <f t="shared" si="1"/>
        <v>21.782504477200717</v>
      </c>
      <c r="N9" s="171">
        <f t="shared" si="2"/>
        <v>51.26444934490204</v>
      </c>
    </row>
    <row r="10" spans="1:14" s="57" customFormat="1" ht="13.5" customHeight="1">
      <c r="A10" s="220"/>
      <c r="B10" s="215" t="s">
        <v>23</v>
      </c>
      <c r="C10" s="74">
        <v>5.2697929999999999</v>
      </c>
      <c r="D10" s="74">
        <v>19.970580000000002</v>
      </c>
      <c r="E10" s="72">
        <v>52.59</v>
      </c>
      <c r="F10" s="155">
        <f t="shared" si="0"/>
        <v>-62.025898459783235</v>
      </c>
      <c r="G10" s="72">
        <v>218</v>
      </c>
      <c r="H10" s="72">
        <v>28133.5</v>
      </c>
      <c r="I10" s="72">
        <v>4</v>
      </c>
      <c r="J10" s="71">
        <v>8.5802779999999998</v>
      </c>
      <c r="K10" s="71">
        <v>14.144978</v>
      </c>
      <c r="L10" s="71">
        <v>11.45</v>
      </c>
      <c r="M10" s="31">
        <f t="shared" si="1"/>
        <v>23.536925764192148</v>
      </c>
      <c r="N10" s="171">
        <f t="shared" si="2"/>
        <v>16.814137185381544</v>
      </c>
    </row>
    <row r="11" spans="1:14" s="57" customFormat="1" ht="13.5" customHeight="1">
      <c r="A11" s="220"/>
      <c r="B11" s="215" t="s">
        <v>24</v>
      </c>
      <c r="C11" s="74">
        <v>228.318904</v>
      </c>
      <c r="D11" s="74">
        <v>809.61389299999996</v>
      </c>
      <c r="E11" s="72">
        <v>661.77</v>
      </c>
      <c r="F11" s="155">
        <f t="shared" si="0"/>
        <v>22.340676216812486</v>
      </c>
      <c r="G11" s="72">
        <v>728</v>
      </c>
      <c r="H11" s="72">
        <v>540279.16</v>
      </c>
      <c r="I11" s="72">
        <v>222</v>
      </c>
      <c r="J11" s="71">
        <v>326.15166099999999</v>
      </c>
      <c r="K11" s="71">
        <v>874.38745600000004</v>
      </c>
      <c r="L11" s="71">
        <v>180.78</v>
      </c>
      <c r="M11" s="31">
        <f t="shared" si="1"/>
        <v>383.67488438986618</v>
      </c>
      <c r="N11" s="171">
        <f t="shared" si="2"/>
        <v>49.491692968610998</v>
      </c>
    </row>
    <row r="12" spans="1:14" s="57" customFormat="1" ht="13.5" customHeight="1">
      <c r="A12" s="220"/>
      <c r="B12" s="215" t="s">
        <v>25</v>
      </c>
      <c r="C12" s="74">
        <v>717.48614999999995</v>
      </c>
      <c r="D12" s="74">
        <v>2668.4691979999998</v>
      </c>
      <c r="E12" s="74">
        <v>1677.16</v>
      </c>
      <c r="F12" s="155">
        <f t="shared" si="0"/>
        <v>59.106417873071123</v>
      </c>
      <c r="G12" s="74">
        <v>174</v>
      </c>
      <c r="H12" s="74">
        <v>40076.69</v>
      </c>
      <c r="I12" s="74">
        <v>466</v>
      </c>
      <c r="J12" s="71">
        <v>833.84713499999998</v>
      </c>
      <c r="K12" s="71">
        <v>932.88269700000001</v>
      </c>
      <c r="L12" s="71">
        <v>987.88</v>
      </c>
      <c r="M12" s="31">
        <f t="shared" si="1"/>
        <v>-5.567204822448069</v>
      </c>
      <c r="N12" s="171">
        <f t="shared" si="2"/>
        <v>53.107120689870456</v>
      </c>
    </row>
    <row r="13" spans="1:14" s="58" customFormat="1" ht="13.5" customHeight="1">
      <c r="A13" s="220"/>
      <c r="B13" s="215" t="s">
        <v>26</v>
      </c>
      <c r="C13" s="74">
        <v>185.942173</v>
      </c>
      <c r="D13" s="74">
        <v>552.83577600000001</v>
      </c>
      <c r="E13" s="72">
        <v>1727.31</v>
      </c>
      <c r="F13" s="155">
        <f t="shared" si="0"/>
        <v>-67.994408878545258</v>
      </c>
      <c r="G13" s="72">
        <v>44151</v>
      </c>
      <c r="H13" s="72">
        <v>5545719.54</v>
      </c>
      <c r="I13" s="72">
        <v>11639</v>
      </c>
      <c r="J13" s="71">
        <v>249.02298200000001</v>
      </c>
      <c r="K13" s="71">
        <v>476.945716</v>
      </c>
      <c r="L13" s="71">
        <v>1258.9100000000001</v>
      </c>
      <c r="M13" s="31">
        <f t="shared" si="1"/>
        <v>-62.114391338538901</v>
      </c>
      <c r="N13" s="171">
        <f t="shared" si="2"/>
        <v>8.6617431276960275</v>
      </c>
    </row>
    <row r="14" spans="1:14" s="58" customFormat="1" ht="13.5" customHeight="1">
      <c r="A14" s="220"/>
      <c r="B14" s="215" t="s">
        <v>27</v>
      </c>
      <c r="C14" s="74">
        <v>18.009589999999999</v>
      </c>
      <c r="D14" s="74">
        <v>94.134186999999997</v>
      </c>
      <c r="E14" s="72">
        <v>91.37</v>
      </c>
      <c r="F14" s="155">
        <f t="shared" si="0"/>
        <v>3.0252675933019511</v>
      </c>
      <c r="G14" s="72">
        <v>25</v>
      </c>
      <c r="H14" s="72">
        <v>27595.61</v>
      </c>
      <c r="I14" s="72">
        <v>1</v>
      </c>
      <c r="J14" s="76">
        <v>1.8399999999999701E-2</v>
      </c>
      <c r="K14" s="71">
        <v>71.0184</v>
      </c>
      <c r="L14" s="71">
        <v>95.33</v>
      </c>
      <c r="M14" s="31">
        <f t="shared" si="1"/>
        <v>-25.502570019930765</v>
      </c>
      <c r="N14" s="171">
        <f t="shared" si="2"/>
        <v>24.354523363411833</v>
      </c>
    </row>
    <row r="15" spans="1:14" s="58" customFormat="1" ht="13.5" customHeight="1">
      <c r="A15" s="220"/>
      <c r="B15" s="14" t="s">
        <v>28</v>
      </c>
      <c r="C15" s="74">
        <v>19.931649</v>
      </c>
      <c r="D15" s="74">
        <v>96.056246000000002</v>
      </c>
      <c r="E15" s="75">
        <v>78.39</v>
      </c>
      <c r="F15" s="155">
        <f t="shared" si="0"/>
        <v>22.536351575456052</v>
      </c>
      <c r="G15" s="75">
        <v>25</v>
      </c>
      <c r="H15" s="75">
        <v>27677.21</v>
      </c>
      <c r="I15" s="75">
        <v>0</v>
      </c>
      <c r="J15" s="76">
        <v>0</v>
      </c>
      <c r="K15" s="71">
        <v>71</v>
      </c>
      <c r="L15" s="71">
        <v>0</v>
      </c>
      <c r="M15" s="31">
        <v>0</v>
      </c>
      <c r="N15" s="171">
        <f t="shared" si="2"/>
        <v>94.543354728728943</v>
      </c>
    </row>
    <row r="16" spans="1:14" s="58" customFormat="1" ht="13.5" customHeight="1">
      <c r="A16" s="220"/>
      <c r="B16" s="14" t="s">
        <v>29</v>
      </c>
      <c r="C16" s="74">
        <v>0</v>
      </c>
      <c r="D16" s="74">
        <v>0</v>
      </c>
      <c r="E16" s="75">
        <v>15.07</v>
      </c>
      <c r="F16" s="155">
        <f t="shared" si="0"/>
        <v>-100</v>
      </c>
      <c r="G16" s="75">
        <v>0</v>
      </c>
      <c r="H16" s="75">
        <v>0</v>
      </c>
      <c r="I16" s="75">
        <v>1</v>
      </c>
      <c r="J16" s="76">
        <v>1.84E-2</v>
      </c>
      <c r="K16" s="71">
        <v>1.84E-2</v>
      </c>
      <c r="L16" s="71">
        <v>0</v>
      </c>
      <c r="M16" s="31">
        <v>0</v>
      </c>
      <c r="N16" s="171">
        <f t="shared" si="2"/>
        <v>0</v>
      </c>
    </row>
    <row r="17" spans="1:14" s="58" customFormat="1" ht="13.5" customHeight="1">
      <c r="A17" s="220"/>
      <c r="B17" s="14" t="s">
        <v>30</v>
      </c>
      <c r="C17" s="74">
        <v>-1.922059</v>
      </c>
      <c r="D17" s="74">
        <v>-1.922059</v>
      </c>
      <c r="E17" s="75">
        <v>-2.08</v>
      </c>
      <c r="F17" s="155">
        <f t="shared" si="0"/>
        <v>-7.5933173076923124</v>
      </c>
      <c r="G17" s="75">
        <v>0</v>
      </c>
      <c r="H17" s="75">
        <v>-81.59</v>
      </c>
      <c r="I17" s="75">
        <v>0</v>
      </c>
      <c r="J17" s="76"/>
      <c r="K17" s="71"/>
      <c r="L17" s="71">
        <v>95.33</v>
      </c>
      <c r="M17" s="31">
        <f t="shared" si="1"/>
        <v>-100</v>
      </c>
      <c r="N17" s="171">
        <f t="shared" si="2"/>
        <v>-1.0838470603180606</v>
      </c>
    </row>
    <row r="18" spans="1:14" s="58" customFormat="1" ht="13.5" customHeight="1" thickBot="1">
      <c r="A18" s="221"/>
      <c r="B18" s="15" t="s">
        <v>129</v>
      </c>
      <c r="C18" s="16">
        <f>C6+C8+C9+C10+C11+C12+C13+C14</f>
        <v>3568.3431009999995</v>
      </c>
      <c r="D18" s="16">
        <f t="shared" ref="D18:L18" si="3">D6+D8+D9+D10+D11+D12+D13+D14</f>
        <v>10618.847973</v>
      </c>
      <c r="E18" s="16">
        <f t="shared" si="3"/>
        <v>11037.77</v>
      </c>
      <c r="F18" s="156">
        <f t="shared" si="0"/>
        <v>-3.7953502111386679</v>
      </c>
      <c r="G18" s="16">
        <f t="shared" si="3"/>
        <v>113188</v>
      </c>
      <c r="H18" s="16">
        <f t="shared" si="3"/>
        <v>12349339.82</v>
      </c>
      <c r="I18" s="16">
        <f t="shared" si="3"/>
        <v>18641</v>
      </c>
      <c r="J18" s="16">
        <f t="shared" si="3"/>
        <v>3406.6942060000001</v>
      </c>
      <c r="K18" s="16">
        <f t="shared" si="3"/>
        <v>7264.2398980000007</v>
      </c>
      <c r="L18" s="16">
        <f t="shared" si="3"/>
        <v>6045.1299999999992</v>
      </c>
      <c r="M18" s="16">
        <f t="shared" si="1"/>
        <v>20.166810275378722</v>
      </c>
      <c r="N18" s="172">
        <f t="shared" si="2"/>
        <v>34.952858695057465</v>
      </c>
    </row>
    <row r="19" spans="1:14" s="57" customFormat="1" ht="14.25" thickTop="1">
      <c r="A19" s="232" t="s">
        <v>31</v>
      </c>
      <c r="B19" s="18" t="s">
        <v>19</v>
      </c>
      <c r="C19" s="21">
        <v>858.55055700000003</v>
      </c>
      <c r="D19" s="21">
        <v>2025.7975429999999</v>
      </c>
      <c r="E19" s="20">
        <v>1920.996852</v>
      </c>
      <c r="F19" s="157">
        <f t="shared" si="0"/>
        <v>5.4555368422852535</v>
      </c>
      <c r="G19" s="20">
        <v>14805</v>
      </c>
      <c r="H19" s="20">
        <v>2155274.7124000001</v>
      </c>
      <c r="I19" s="20">
        <v>2732</v>
      </c>
      <c r="J19" s="20">
        <v>611.09115999999995</v>
      </c>
      <c r="K19" s="20">
        <v>1487.5265099999999</v>
      </c>
      <c r="L19" s="22">
        <v>1336.2994779999999</v>
      </c>
      <c r="M19" s="111">
        <f t="shared" ref="M19:M31" si="4">(K19-L19)/L19*100</f>
        <v>11.316851835214143</v>
      </c>
      <c r="N19" s="173">
        <f t="shared" ref="N19:N31" si="5">D19/D327*100</f>
        <v>13.447660546238559</v>
      </c>
    </row>
    <row r="20" spans="1:14" s="57" customFormat="1">
      <c r="A20" s="233"/>
      <c r="B20" s="215" t="s">
        <v>20</v>
      </c>
      <c r="C20" s="21">
        <v>266.13681800000001</v>
      </c>
      <c r="D20" s="21">
        <v>622.81104900000003</v>
      </c>
      <c r="E20" s="20">
        <v>560.16059900000005</v>
      </c>
      <c r="F20" s="155">
        <f t="shared" si="0"/>
        <v>11.184372858755811</v>
      </c>
      <c r="G20" s="20">
        <v>7389</v>
      </c>
      <c r="H20" s="20">
        <v>147300</v>
      </c>
      <c r="I20" s="20">
        <v>1120</v>
      </c>
      <c r="J20" s="20">
        <v>233.53639999999999</v>
      </c>
      <c r="K20" s="20">
        <v>510.574431</v>
      </c>
      <c r="L20" s="22">
        <v>494.22883100000001</v>
      </c>
      <c r="M20" s="31">
        <f t="shared" si="4"/>
        <v>3.3072939041065355</v>
      </c>
      <c r="N20" s="171">
        <f t="shared" si="5"/>
        <v>12.677443143789629</v>
      </c>
    </row>
    <row r="21" spans="1:14" s="57" customFormat="1">
      <c r="A21" s="233"/>
      <c r="B21" s="215" t="s">
        <v>21</v>
      </c>
      <c r="C21" s="21">
        <v>8.5646540000000009</v>
      </c>
      <c r="D21" s="21">
        <v>27.183577</v>
      </c>
      <c r="E21" s="20">
        <v>26.899044</v>
      </c>
      <c r="F21" s="155">
        <f t="shared" si="0"/>
        <v>1.0577810869412299</v>
      </c>
      <c r="G21" s="20">
        <v>52</v>
      </c>
      <c r="H21" s="20">
        <v>40631.889034</v>
      </c>
      <c r="I21" s="20">
        <v>2</v>
      </c>
      <c r="J21" s="20">
        <v>5.2440449999999998</v>
      </c>
      <c r="K21" s="20">
        <v>43.259019000000002</v>
      </c>
      <c r="L21" s="31">
        <v>0</v>
      </c>
      <c r="M21" s="31">
        <v>0</v>
      </c>
      <c r="N21" s="171">
        <f t="shared" si="5"/>
        <v>3.0763315055489562</v>
      </c>
    </row>
    <row r="22" spans="1:14" s="57" customFormat="1">
      <c r="A22" s="233"/>
      <c r="B22" s="215" t="s">
        <v>22</v>
      </c>
      <c r="C22" s="21">
        <v>48.054575999999997</v>
      </c>
      <c r="D22" s="21">
        <v>122.111276</v>
      </c>
      <c r="E22" s="20">
        <v>86.499437999999998</v>
      </c>
      <c r="F22" s="155">
        <f t="shared" si="0"/>
        <v>41.170022399451902</v>
      </c>
      <c r="G22" s="20">
        <v>5682</v>
      </c>
      <c r="H22" s="20">
        <v>25601.14</v>
      </c>
      <c r="I22" s="20">
        <v>9</v>
      </c>
      <c r="J22" s="20">
        <v>0.19999999999999901</v>
      </c>
      <c r="K22" s="20">
        <v>10.404999999999999</v>
      </c>
      <c r="L22" s="22">
        <v>2.2225000000000001</v>
      </c>
      <c r="M22" s="31">
        <f t="shared" si="4"/>
        <v>368.1664791901012</v>
      </c>
      <c r="N22" s="171">
        <f t="shared" si="5"/>
        <v>13.810404197636803</v>
      </c>
    </row>
    <row r="23" spans="1:14" s="57" customFormat="1">
      <c r="A23" s="233"/>
      <c r="B23" s="215" t="s">
        <v>23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171">
        <f t="shared" si="5"/>
        <v>0</v>
      </c>
    </row>
    <row r="24" spans="1:14" s="57" customFormat="1">
      <c r="A24" s="233"/>
      <c r="B24" s="215" t="s">
        <v>24</v>
      </c>
      <c r="C24" s="21">
        <v>26.086030999999998</v>
      </c>
      <c r="D24" s="21">
        <v>80.348136999999994</v>
      </c>
      <c r="E24" s="20">
        <v>45.804943000000002</v>
      </c>
      <c r="F24" s="155">
        <f>(D24-E24)/E24*100</f>
        <v>75.413681881451083</v>
      </c>
      <c r="G24" s="20">
        <v>2759</v>
      </c>
      <c r="H24" s="20">
        <v>156894.450408</v>
      </c>
      <c r="I24" s="20">
        <v>13</v>
      </c>
      <c r="J24" s="20">
        <v>2.0435479999999999</v>
      </c>
      <c r="K24" s="20">
        <v>4.1369800000000003</v>
      </c>
      <c r="L24" s="22">
        <v>50.462882999999998</v>
      </c>
      <c r="M24" s="31">
        <f t="shared" si="4"/>
        <v>-91.801934899359594</v>
      </c>
      <c r="N24" s="171">
        <f t="shared" si="5"/>
        <v>4.9116811870271269</v>
      </c>
    </row>
    <row r="25" spans="1:14" s="57" customFormat="1">
      <c r="A25" s="233"/>
      <c r="B25" s="215" t="s">
        <v>25</v>
      </c>
      <c r="C25" s="20">
        <v>7.8928570000000002</v>
      </c>
      <c r="D25" s="20">
        <v>553.24864200000002</v>
      </c>
      <c r="E25" s="20">
        <v>270.06079999999997</v>
      </c>
      <c r="F25" s="155">
        <f>(D25-E25)/E25*100</f>
        <v>104.8607728333768</v>
      </c>
      <c r="G25" s="22">
        <v>77</v>
      </c>
      <c r="H25" s="22">
        <v>8275.9624999999996</v>
      </c>
      <c r="I25" s="22">
        <v>536</v>
      </c>
      <c r="J25" s="22">
        <v>30.856000000000002</v>
      </c>
      <c r="K25" s="22">
        <v>54.637</v>
      </c>
      <c r="L25" s="22">
        <v>25.257200000000001</v>
      </c>
      <c r="M25" s="31">
        <f t="shared" si="4"/>
        <v>116.3224743835421</v>
      </c>
      <c r="N25" s="171">
        <f t="shared" si="5"/>
        <v>11.010598295165684</v>
      </c>
    </row>
    <row r="26" spans="1:14" s="58" customFormat="1">
      <c r="A26" s="233"/>
      <c r="B26" s="215" t="s">
        <v>26</v>
      </c>
      <c r="C26" s="20">
        <v>26.3</v>
      </c>
      <c r="D26" s="20">
        <v>2323.75</v>
      </c>
      <c r="E26" s="20">
        <v>2430.7399999999998</v>
      </c>
      <c r="F26" s="155">
        <f>(D26-E26)/E26*100</f>
        <v>-4.4015402716868026</v>
      </c>
      <c r="G26" s="20">
        <v>32538</v>
      </c>
      <c r="H26" s="20">
        <v>22079815.239999998</v>
      </c>
      <c r="I26" s="20">
        <v>3866</v>
      </c>
      <c r="J26" s="20">
        <v>193.16897700000001</v>
      </c>
      <c r="K26" s="20">
        <v>848.72638900000004</v>
      </c>
      <c r="L26" s="22">
        <v>1080.5111260000001</v>
      </c>
      <c r="M26" s="31">
        <f t="shared" si="4"/>
        <v>-21.451397530542415</v>
      </c>
      <c r="N26" s="171">
        <f t="shared" si="5"/>
        <v>36.408145902959156</v>
      </c>
    </row>
    <row r="27" spans="1:14" s="58" customFormat="1">
      <c r="A27" s="233"/>
      <c r="B27" s="215" t="s">
        <v>27</v>
      </c>
      <c r="C27" s="31">
        <v>0</v>
      </c>
      <c r="D27" s="139">
        <v>6.9249999999999997E-3</v>
      </c>
      <c r="E27" s="20">
        <v>1.6775999999999999E-2</v>
      </c>
      <c r="F27" s="155">
        <f>(D27-E27)/E27*100</f>
        <v>-58.720791607057699</v>
      </c>
      <c r="G27" s="20">
        <v>4</v>
      </c>
      <c r="H27" s="20">
        <v>153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171">
        <f t="shared" si="5"/>
        <v>1.7916453062013162E-3</v>
      </c>
    </row>
    <row r="28" spans="1:14" s="58" customFormat="1">
      <c r="A28" s="233"/>
      <c r="B28" s="14" t="s">
        <v>28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171">
        <f t="shared" si="5"/>
        <v>0</v>
      </c>
    </row>
    <row r="29" spans="1:14" s="58" customFormat="1">
      <c r="A29" s="233"/>
      <c r="B29" s="14" t="s">
        <v>29</v>
      </c>
      <c r="C29" s="31">
        <v>0</v>
      </c>
      <c r="D29" s="40">
        <v>6.9249999999999997E-3</v>
      </c>
      <c r="E29" s="40">
        <v>1.6775999999999999E-2</v>
      </c>
      <c r="F29" s="155">
        <f>(D29-E29)/E29*100</f>
        <v>-58.720791607057699</v>
      </c>
      <c r="G29" s="40">
        <v>4</v>
      </c>
      <c r="H29" s="40">
        <v>153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171">
        <f t="shared" si="5"/>
        <v>2.3911942725700422E-2</v>
      </c>
    </row>
    <row r="30" spans="1:14" s="58" customFormat="1">
      <c r="A30" s="233"/>
      <c r="B30" s="14" t="s">
        <v>30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171">
        <f t="shared" si="5"/>
        <v>0</v>
      </c>
    </row>
    <row r="31" spans="1:14" s="58" customFormat="1" ht="14.25" thickBot="1">
      <c r="A31" s="235"/>
      <c r="B31" s="15" t="s">
        <v>129</v>
      </c>
      <c r="C31" s="16">
        <f>C19+C21+C22+C23+C24+C25+C26+C27</f>
        <v>975.44867500000009</v>
      </c>
      <c r="D31" s="16">
        <f>D19+D21+D22+D23+D24+D25+D26+D27</f>
        <v>5132.4460999999992</v>
      </c>
      <c r="E31" s="16">
        <f>E19+E21+E22+E23+E24+E25+E26+E27</f>
        <v>4781.0178530000003</v>
      </c>
      <c r="F31" s="156">
        <f t="shared" ref="F31:F41" si="6">(D31-E31)/E31*100</f>
        <v>7.3504901635011501</v>
      </c>
      <c r="G31" s="16">
        <f t="shared" ref="G31:L31" si="7">G19+G21+G22+G23+G24+G25+G26+G27</f>
        <v>55917</v>
      </c>
      <c r="H31" s="16">
        <f t="shared" si="7"/>
        <v>24466646.394341998</v>
      </c>
      <c r="I31" s="16">
        <f t="shared" si="7"/>
        <v>7158</v>
      </c>
      <c r="J31" s="16">
        <f t="shared" si="7"/>
        <v>842.60373000000004</v>
      </c>
      <c r="K31" s="16">
        <f t="shared" si="7"/>
        <v>2448.6908979999998</v>
      </c>
      <c r="L31" s="16">
        <f t="shared" si="7"/>
        <v>2494.7531870000003</v>
      </c>
      <c r="M31" s="16">
        <f t="shared" si="4"/>
        <v>-1.8463665760616348</v>
      </c>
      <c r="N31" s="172">
        <f t="shared" si="5"/>
        <v>16.893891291167726</v>
      </c>
    </row>
    <row r="32" spans="1:14" s="57" customFormat="1" ht="14.25" thickTop="1">
      <c r="A32" s="232" t="s">
        <v>32</v>
      </c>
      <c r="B32" s="18" t="s">
        <v>19</v>
      </c>
      <c r="C32" s="201">
        <v>1429.1213</v>
      </c>
      <c r="D32" s="201">
        <v>3621.7152109999997</v>
      </c>
      <c r="E32" s="202">
        <v>3550.4371880000003</v>
      </c>
      <c r="F32" s="203">
        <f t="shared" si="6"/>
        <v>2.0075843966740075</v>
      </c>
      <c r="G32" s="204">
        <v>29102</v>
      </c>
      <c r="H32" s="201">
        <v>6442109.799501</v>
      </c>
      <c r="I32" s="204">
        <v>3411</v>
      </c>
      <c r="J32" s="201">
        <v>1045.2470089999997</v>
      </c>
      <c r="K32" s="201">
        <v>3537.2768899999996</v>
      </c>
      <c r="L32" s="201">
        <v>2717.3695789999997</v>
      </c>
      <c r="M32" s="111">
        <f t="shared" ref="M32:M40" si="8">(K32-L32)/L32*100</f>
        <v>30.172830274405598</v>
      </c>
      <c r="N32" s="173">
        <f t="shared" ref="N32:N44" si="9">D32/D327*100</f>
        <v>24.041690109146689</v>
      </c>
    </row>
    <row r="33" spans="1:14" s="57" customFormat="1">
      <c r="A33" s="233"/>
      <c r="B33" s="215" t="s">
        <v>20</v>
      </c>
      <c r="C33" s="99">
        <v>465.07645799999989</v>
      </c>
      <c r="D33" s="99">
        <v>1154.964882</v>
      </c>
      <c r="E33" s="91">
        <v>1063.5162460000001</v>
      </c>
      <c r="F33" s="26">
        <f t="shared" si="6"/>
        <v>8.5987060699775935</v>
      </c>
      <c r="G33" s="72">
        <v>14592</v>
      </c>
      <c r="H33" s="99">
        <v>291760</v>
      </c>
      <c r="I33" s="72">
        <v>2860</v>
      </c>
      <c r="J33" s="99">
        <v>429.50392199999976</v>
      </c>
      <c r="K33" s="99">
        <v>1310.6582449999999</v>
      </c>
      <c r="L33" s="99">
        <v>933.73670700000002</v>
      </c>
      <c r="M33" s="31">
        <f t="shared" si="8"/>
        <v>40.367004442934451</v>
      </c>
      <c r="N33" s="171">
        <f t="shared" si="9"/>
        <v>23.509540571154343</v>
      </c>
    </row>
    <row r="34" spans="1:14" s="57" customFormat="1">
      <c r="A34" s="233"/>
      <c r="B34" s="215" t="s">
        <v>21</v>
      </c>
      <c r="C34" s="99">
        <v>94.573452000000003</v>
      </c>
      <c r="D34" s="99">
        <v>110.561881</v>
      </c>
      <c r="E34" s="91">
        <v>106.993774</v>
      </c>
      <c r="F34" s="26">
        <f t="shared" si="6"/>
        <v>3.3348734852553172</v>
      </c>
      <c r="G34" s="72">
        <v>44</v>
      </c>
      <c r="H34" s="99">
        <v>257300.54095700002</v>
      </c>
      <c r="I34" s="72">
        <v>20</v>
      </c>
      <c r="J34" s="99">
        <v>4.4439999999998925E-3</v>
      </c>
      <c r="K34" s="99">
        <v>0.76413699999999996</v>
      </c>
      <c r="L34" s="99">
        <v>48.473050999999998</v>
      </c>
      <c r="M34" s="31">
        <f t="shared" si="8"/>
        <v>-98.423583858998271</v>
      </c>
      <c r="N34" s="171">
        <f t="shared" si="9"/>
        <v>12.512150179244422</v>
      </c>
    </row>
    <row r="35" spans="1:14" s="57" customFormat="1">
      <c r="A35" s="233"/>
      <c r="B35" s="215" t="s">
        <v>22</v>
      </c>
      <c r="C35" s="99">
        <v>31.021941999999989</v>
      </c>
      <c r="D35" s="99">
        <v>84.555118999999991</v>
      </c>
      <c r="E35" s="91">
        <v>110.46441999999999</v>
      </c>
      <c r="F35" s="26">
        <f t="shared" si="6"/>
        <v>-23.454883481939255</v>
      </c>
      <c r="G35" s="72">
        <v>12082</v>
      </c>
      <c r="H35" s="99">
        <v>462169.84370000003</v>
      </c>
      <c r="I35" s="72">
        <v>60</v>
      </c>
      <c r="J35" s="99">
        <v>4.7807019999999989</v>
      </c>
      <c r="K35" s="99">
        <v>9.2748119999999989</v>
      </c>
      <c r="L35" s="99">
        <v>10.089893</v>
      </c>
      <c r="M35" s="31">
        <f t="shared" si="8"/>
        <v>-8.0781927023408588</v>
      </c>
      <c r="N35" s="171">
        <f t="shared" si="9"/>
        <v>9.5629200563695633</v>
      </c>
    </row>
    <row r="36" spans="1:14" s="57" customFormat="1">
      <c r="A36" s="233"/>
      <c r="B36" s="215" t="s">
        <v>23</v>
      </c>
      <c r="C36" s="99">
        <v>37.678208999999995</v>
      </c>
      <c r="D36" s="99">
        <v>43.373542999999998</v>
      </c>
      <c r="E36" s="91">
        <v>39.045790999999994</v>
      </c>
      <c r="F36" s="26">
        <f t="shared" si="6"/>
        <v>11.083786213986558</v>
      </c>
      <c r="G36" s="72">
        <v>98</v>
      </c>
      <c r="H36" s="99">
        <v>15497.892241</v>
      </c>
      <c r="I36" s="72">
        <v>0</v>
      </c>
      <c r="J36" s="99">
        <v>0.18402299999999983</v>
      </c>
      <c r="K36" s="99">
        <v>2.2940659999999999</v>
      </c>
      <c r="L36" s="99">
        <v>0.59936400000000001</v>
      </c>
      <c r="M36" s="31">
        <f t="shared" si="8"/>
        <v>282.75004838462104</v>
      </c>
      <c r="N36" s="171">
        <f t="shared" si="9"/>
        <v>36.518153314427785</v>
      </c>
    </row>
    <row r="37" spans="1:14" s="57" customFormat="1">
      <c r="A37" s="233"/>
      <c r="B37" s="215" t="s">
        <v>24</v>
      </c>
      <c r="C37" s="99">
        <v>90.358436000000012</v>
      </c>
      <c r="D37" s="99">
        <v>268.71608800000001</v>
      </c>
      <c r="E37" s="91">
        <v>302.90802599999995</v>
      </c>
      <c r="F37" s="26">
        <f t="shared" si="6"/>
        <v>-11.287894365664625</v>
      </c>
      <c r="G37" s="72">
        <v>8441</v>
      </c>
      <c r="H37" s="99">
        <v>1597103.7233</v>
      </c>
      <c r="I37" s="72">
        <v>18</v>
      </c>
      <c r="J37" s="99">
        <v>110.931746</v>
      </c>
      <c r="K37" s="99">
        <v>155.14735899999999</v>
      </c>
      <c r="L37" s="99">
        <v>111.969365</v>
      </c>
      <c r="M37" s="31">
        <f t="shared" si="8"/>
        <v>38.56232818682146</v>
      </c>
      <c r="N37" s="171">
        <f t="shared" si="9"/>
        <v>16.426613028764141</v>
      </c>
    </row>
    <row r="38" spans="1:14" s="57" customFormat="1">
      <c r="A38" s="233"/>
      <c r="B38" s="215" t="s">
        <v>25</v>
      </c>
      <c r="C38" s="99">
        <v>5.6699999999999982</v>
      </c>
      <c r="D38" s="99">
        <v>26.864999999999998</v>
      </c>
      <c r="E38" s="91">
        <v>23.619</v>
      </c>
      <c r="F38" s="26">
        <f t="shared" si="6"/>
        <v>13.743172869300135</v>
      </c>
      <c r="G38" s="74">
        <v>12</v>
      </c>
      <c r="H38" s="99">
        <v>506.25</v>
      </c>
      <c r="I38" s="74">
        <v>50</v>
      </c>
      <c r="J38" s="99">
        <v>3.9686809999999997</v>
      </c>
      <c r="K38" s="99">
        <v>7.8874759999999995</v>
      </c>
      <c r="L38" s="99">
        <v>5.2535309999999997</v>
      </c>
      <c r="M38" s="31">
        <f t="shared" si="8"/>
        <v>50.136660467026836</v>
      </c>
      <c r="N38" s="171">
        <f t="shared" si="9"/>
        <v>0.53465964621315065</v>
      </c>
    </row>
    <row r="39" spans="1:14" s="58" customFormat="1">
      <c r="A39" s="233"/>
      <c r="B39" s="215" t="s">
        <v>26</v>
      </c>
      <c r="C39" s="99">
        <v>170.19220799999977</v>
      </c>
      <c r="D39" s="99">
        <v>494.78812299999976</v>
      </c>
      <c r="E39" s="91">
        <v>245.7340759999997</v>
      </c>
      <c r="F39" s="26">
        <f t="shared" si="6"/>
        <v>101.35104217292206</v>
      </c>
      <c r="G39" s="72">
        <v>45219</v>
      </c>
      <c r="H39" s="99">
        <v>10958728.453999998</v>
      </c>
      <c r="I39" s="72">
        <v>50</v>
      </c>
      <c r="J39" s="99">
        <v>27.839578999999532</v>
      </c>
      <c r="K39" s="99">
        <v>63.886748999999774</v>
      </c>
      <c r="L39" s="99">
        <v>162.70841300000001</v>
      </c>
      <c r="M39" s="31">
        <f t="shared" si="8"/>
        <v>-60.73543597281612</v>
      </c>
      <c r="N39" s="171">
        <f t="shared" si="9"/>
        <v>7.7522617205961444</v>
      </c>
    </row>
    <row r="40" spans="1:14" s="58" customFormat="1">
      <c r="A40" s="233"/>
      <c r="B40" s="215" t="s">
        <v>27</v>
      </c>
      <c r="C40" s="99">
        <v>18.988999</v>
      </c>
      <c r="D40" s="99">
        <v>58.045765000000003</v>
      </c>
      <c r="E40" s="91">
        <v>163.788625</v>
      </c>
      <c r="F40" s="26">
        <f t="shared" si="6"/>
        <v>-64.560563958577717</v>
      </c>
      <c r="G40" s="72">
        <v>6208</v>
      </c>
      <c r="H40" s="99">
        <v>89016.421376999991</v>
      </c>
      <c r="I40" s="72">
        <v>19</v>
      </c>
      <c r="J40" s="99">
        <v>-1.5075889999999998</v>
      </c>
      <c r="K40" s="99">
        <v>0.22060900000000003</v>
      </c>
      <c r="L40" s="99">
        <v>2.1250740000000001</v>
      </c>
      <c r="M40" s="31">
        <f t="shared" si="8"/>
        <v>-89.618761511363843</v>
      </c>
      <c r="N40" s="171">
        <f t="shared" si="9"/>
        <v>15.017678325937132</v>
      </c>
    </row>
    <row r="41" spans="1:14" s="58" customFormat="1">
      <c r="A41" s="233"/>
      <c r="B41" s="14" t="s">
        <v>28</v>
      </c>
      <c r="C41" s="99">
        <v>0</v>
      </c>
      <c r="D41" s="99">
        <v>0</v>
      </c>
      <c r="E41" s="91">
        <v>69.786897999999994</v>
      </c>
      <c r="F41" s="26">
        <f t="shared" si="6"/>
        <v>-100</v>
      </c>
      <c r="G41" s="72">
        <v>0</v>
      </c>
      <c r="H41" s="99">
        <v>0</v>
      </c>
      <c r="I41" s="75">
        <v>0</v>
      </c>
      <c r="J41" s="99">
        <v>0</v>
      </c>
      <c r="K41" s="99">
        <v>0</v>
      </c>
      <c r="L41" s="99">
        <v>0</v>
      </c>
      <c r="M41" s="31">
        <v>0</v>
      </c>
      <c r="N41" s="171">
        <f t="shared" si="9"/>
        <v>0</v>
      </c>
    </row>
    <row r="42" spans="1:14" s="58" customFormat="1">
      <c r="A42" s="233"/>
      <c r="B42" s="14" t="s">
        <v>29</v>
      </c>
      <c r="C42" s="99">
        <v>0</v>
      </c>
      <c r="D42" s="99">
        <v>10.660377</v>
      </c>
      <c r="E42" s="91">
        <v>0</v>
      </c>
      <c r="F42" s="31">
        <v>0</v>
      </c>
      <c r="G42" s="72">
        <v>1</v>
      </c>
      <c r="H42" s="99">
        <v>4209.16</v>
      </c>
      <c r="I42" s="75">
        <v>0</v>
      </c>
      <c r="J42" s="99">
        <v>0</v>
      </c>
      <c r="K42" s="99">
        <v>0</v>
      </c>
      <c r="L42" s="99">
        <v>0</v>
      </c>
      <c r="M42" s="31">
        <v>0</v>
      </c>
      <c r="N42" s="171">
        <f t="shared" si="9"/>
        <v>36.81015512756305</v>
      </c>
    </row>
    <row r="43" spans="1:14" s="58" customFormat="1">
      <c r="A43" s="233"/>
      <c r="B43" s="14" t="s">
        <v>30</v>
      </c>
      <c r="C43" s="99">
        <v>0</v>
      </c>
      <c r="D43" s="99">
        <v>0.15060599999999999</v>
      </c>
      <c r="E43" s="91">
        <v>0.45283000000000001</v>
      </c>
      <c r="F43" s="26">
        <f>(D43-E43)/E43*100</f>
        <v>-66.741161142150489</v>
      </c>
      <c r="G43" s="72">
        <v>1</v>
      </c>
      <c r="H43" s="99">
        <v>5.321377</v>
      </c>
      <c r="I43" s="75">
        <v>0</v>
      </c>
      <c r="J43" s="99">
        <v>0</v>
      </c>
      <c r="K43" s="99">
        <v>0</v>
      </c>
      <c r="L43" s="99">
        <v>0</v>
      </c>
      <c r="M43" s="31">
        <v>0</v>
      </c>
      <c r="N43" s="171">
        <f t="shared" si="9"/>
        <v>8.49265659203291E-2</v>
      </c>
    </row>
    <row r="44" spans="1:14" s="58" customFormat="1" ht="14.25" thickBot="1">
      <c r="A44" s="234"/>
      <c r="B44" s="35" t="s">
        <v>129</v>
      </c>
      <c r="C44" s="36">
        <f t="shared" ref="C44:L44" si="10">C32+C34+C35+C36+C37+C38+C39+C40</f>
        <v>1877.6045459999998</v>
      </c>
      <c r="D44" s="36">
        <f t="shared" si="10"/>
        <v>4708.6207299999987</v>
      </c>
      <c r="E44" s="36">
        <f t="shared" si="10"/>
        <v>4542.9908999999998</v>
      </c>
      <c r="F44" s="205">
        <f>(D44-E44)/E44*100</f>
        <v>3.6458323084027957</v>
      </c>
      <c r="G44" s="36">
        <f t="shared" si="10"/>
        <v>101206</v>
      </c>
      <c r="H44" s="36">
        <f t="shared" si="10"/>
        <v>19822432.925075997</v>
      </c>
      <c r="I44" s="36">
        <f t="shared" si="10"/>
        <v>3628</v>
      </c>
      <c r="J44" s="36">
        <f t="shared" si="10"/>
        <v>1191.4485949999992</v>
      </c>
      <c r="K44" s="36">
        <f t="shared" si="10"/>
        <v>3776.7520979999995</v>
      </c>
      <c r="L44" s="36">
        <f t="shared" si="10"/>
        <v>3058.5882699999993</v>
      </c>
      <c r="M44" s="36">
        <f t="shared" ref="M44" si="11">(K44-L44)/L44*100</f>
        <v>23.480238744262248</v>
      </c>
      <c r="N44" s="206">
        <f t="shared" si="9"/>
        <v>15.49883334263536</v>
      </c>
    </row>
    <row r="45" spans="1:14" s="57" customFormat="1">
      <c r="A45" s="60"/>
      <c r="B45" s="7"/>
      <c r="C45" s="120"/>
      <c r="D45" s="120"/>
      <c r="E45" s="120"/>
      <c r="F45" s="158"/>
      <c r="G45" s="120"/>
      <c r="H45" s="120"/>
      <c r="I45" s="120"/>
      <c r="J45" s="120"/>
      <c r="K45" s="120"/>
      <c r="L45" s="120"/>
      <c r="M45" s="120"/>
      <c r="N45" s="170"/>
    </row>
    <row r="46" spans="1:14" s="57" customFormat="1">
      <c r="A46" s="60"/>
      <c r="B46" s="7"/>
      <c r="C46" s="120"/>
      <c r="D46" s="120"/>
      <c r="E46" s="120"/>
      <c r="F46" s="158"/>
      <c r="G46" s="120"/>
      <c r="H46" s="120"/>
      <c r="I46" s="120"/>
      <c r="J46" s="120"/>
      <c r="K46" s="120"/>
      <c r="L46" s="120"/>
      <c r="M46" s="120"/>
      <c r="N46" s="170"/>
    </row>
    <row r="48" spans="1:14" s="57" customFormat="1" ht="18.75">
      <c r="A48" s="226" t="str">
        <f>A1</f>
        <v>2024年2月丹东市财产保险业务统计表</v>
      </c>
      <c r="B48" s="226"/>
      <c r="C48" s="2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</row>
    <row r="49" spans="1:14" s="57" customFormat="1" ht="14.25" thickBot="1">
      <c r="B49" s="59" t="s">
        <v>0</v>
      </c>
      <c r="C49" s="58"/>
      <c r="D49" s="58"/>
      <c r="F49" s="154"/>
      <c r="G49" s="73" t="str">
        <f>G2</f>
        <v>（2024年2月）</v>
      </c>
      <c r="H49" s="58"/>
      <c r="I49" s="58"/>
      <c r="J49" s="58"/>
      <c r="K49" s="58"/>
      <c r="L49" s="59" t="s">
        <v>1</v>
      </c>
      <c r="N49" s="170"/>
    </row>
    <row r="50" spans="1:14" ht="13.5" customHeight="1">
      <c r="A50" s="222" t="s">
        <v>115</v>
      </c>
      <c r="B50" s="9" t="s">
        <v>3</v>
      </c>
      <c r="C50" s="227" t="s">
        <v>4</v>
      </c>
      <c r="D50" s="227"/>
      <c r="E50" s="227"/>
      <c r="F50" s="228"/>
      <c r="G50" s="227" t="s">
        <v>5</v>
      </c>
      <c r="H50" s="227"/>
      <c r="I50" s="227" t="s">
        <v>6</v>
      </c>
      <c r="J50" s="227"/>
      <c r="K50" s="227"/>
      <c r="L50" s="227"/>
      <c r="M50" s="227"/>
      <c r="N50" s="230" t="s">
        <v>7</v>
      </c>
    </row>
    <row r="51" spans="1:14">
      <c r="A51" s="220"/>
      <c r="B51" s="10" t="s">
        <v>8</v>
      </c>
      <c r="C51" s="229" t="s">
        <v>9</v>
      </c>
      <c r="D51" s="229" t="s">
        <v>10</v>
      </c>
      <c r="E51" s="229" t="s">
        <v>11</v>
      </c>
      <c r="F51" s="199" t="s">
        <v>12</v>
      </c>
      <c r="G51" s="229" t="s">
        <v>13</v>
      </c>
      <c r="H51" s="229" t="s">
        <v>14</v>
      </c>
      <c r="I51" s="215" t="s">
        <v>13</v>
      </c>
      <c r="J51" s="229" t="s">
        <v>15</v>
      </c>
      <c r="K51" s="229"/>
      <c r="L51" s="229"/>
      <c r="M51" s="216" t="s">
        <v>12</v>
      </c>
      <c r="N51" s="231"/>
    </row>
    <row r="52" spans="1:14">
      <c r="A52" s="223"/>
      <c r="B52" s="166" t="s">
        <v>16</v>
      </c>
      <c r="C52" s="229"/>
      <c r="D52" s="229"/>
      <c r="E52" s="229"/>
      <c r="F52" s="200" t="s">
        <v>17</v>
      </c>
      <c r="G52" s="229"/>
      <c r="H52" s="229"/>
      <c r="I52" s="33" t="s">
        <v>18</v>
      </c>
      <c r="J52" s="215" t="s">
        <v>9</v>
      </c>
      <c r="K52" s="215" t="s">
        <v>10</v>
      </c>
      <c r="L52" s="215" t="s">
        <v>11</v>
      </c>
      <c r="M52" s="217" t="s">
        <v>17</v>
      </c>
      <c r="N52" s="198" t="s">
        <v>17</v>
      </c>
    </row>
    <row r="53" spans="1:14" ht="14.25" customHeight="1">
      <c r="A53" s="220" t="s">
        <v>33</v>
      </c>
      <c r="B53" s="215" t="s">
        <v>19</v>
      </c>
      <c r="C53" s="71">
        <v>449.01459499999999</v>
      </c>
      <c r="D53" s="71">
        <v>952.55456799999899</v>
      </c>
      <c r="E53" s="167">
        <v>788.274867000001</v>
      </c>
      <c r="F53" s="155">
        <f>(D53-E53)/E53*100</f>
        <v>20.84040832421945</v>
      </c>
      <c r="G53" s="72">
        <v>2889</v>
      </c>
      <c r="H53" s="72">
        <v>304162.49097899999</v>
      </c>
      <c r="I53" s="72">
        <v>0</v>
      </c>
      <c r="J53" s="72">
        <v>301.42603200000002</v>
      </c>
      <c r="K53" s="72">
        <v>555.03559700000005</v>
      </c>
      <c r="L53" s="72">
        <v>440.73272700000001</v>
      </c>
      <c r="M53" s="31">
        <f t="shared" ref="M53:M65" si="12">(K53-L53)/L53*100</f>
        <v>25.934736178554772</v>
      </c>
      <c r="N53" s="171">
        <f t="shared" ref="N53:N65" si="13">D53/D327*100</f>
        <v>6.3232530449529243</v>
      </c>
    </row>
    <row r="54" spans="1:14" ht="14.25" customHeight="1">
      <c r="A54" s="220"/>
      <c r="B54" s="215" t="s">
        <v>20</v>
      </c>
      <c r="C54" s="72">
        <v>133.71610200000001</v>
      </c>
      <c r="D54" s="72">
        <v>285.90088200000002</v>
      </c>
      <c r="E54" s="72">
        <v>204.24514199999999</v>
      </c>
      <c r="F54" s="155">
        <f>(D54-E54)/E54*100</f>
        <v>39.979281367681217</v>
      </c>
      <c r="G54" s="72">
        <v>1422</v>
      </c>
      <c r="H54" s="72">
        <v>28240</v>
      </c>
      <c r="I54" s="72">
        <v>0</v>
      </c>
      <c r="J54" s="72">
        <v>132.84994</v>
      </c>
      <c r="K54" s="72">
        <v>213.15822600000001</v>
      </c>
      <c r="L54" s="72">
        <v>173.84587500000001</v>
      </c>
      <c r="M54" s="31">
        <f t="shared" si="12"/>
        <v>22.61333551917755</v>
      </c>
      <c r="N54" s="171">
        <f t="shared" si="13"/>
        <v>5.8195694860164693</v>
      </c>
    </row>
    <row r="55" spans="1:14" ht="14.25" customHeight="1">
      <c r="A55" s="220"/>
      <c r="B55" s="215" t="s">
        <v>21</v>
      </c>
      <c r="C55" s="72">
        <v>21.625209000000002</v>
      </c>
      <c r="D55" s="72">
        <v>71.286361999999997</v>
      </c>
      <c r="E55" s="72">
        <v>150.866918</v>
      </c>
      <c r="F55" s="155">
        <f>(D55-E55)/E55*100</f>
        <v>-52.748844514739815</v>
      </c>
      <c r="G55" s="72">
        <v>57</v>
      </c>
      <c r="H55" s="72">
        <v>65943.919393000004</v>
      </c>
      <c r="I55" s="72">
        <v>1</v>
      </c>
      <c r="J55" s="72">
        <v>74.239582999999996</v>
      </c>
      <c r="K55" s="72">
        <v>74.849582999999996</v>
      </c>
      <c r="L55" s="72">
        <v>28.933969999999999</v>
      </c>
      <c r="M55" s="31">
        <f t="shared" si="12"/>
        <v>158.69102304315652</v>
      </c>
      <c r="N55" s="171">
        <f t="shared" si="13"/>
        <v>8.0673886787072906</v>
      </c>
    </row>
    <row r="56" spans="1:14" ht="14.25" customHeight="1">
      <c r="A56" s="220"/>
      <c r="B56" s="215" t="s">
        <v>22</v>
      </c>
      <c r="C56" s="72">
        <v>9.11</v>
      </c>
      <c r="D56" s="72">
        <v>16.489999999999998</v>
      </c>
      <c r="E56" s="72">
        <v>8.9505210000000002</v>
      </c>
      <c r="F56" s="155">
        <f>(D56-E56)/E56*100</f>
        <v>84.235085309559054</v>
      </c>
      <c r="G56" s="72">
        <v>417</v>
      </c>
      <c r="H56" s="72">
        <v>47487.37</v>
      </c>
      <c r="I56" s="72">
        <v>3</v>
      </c>
      <c r="J56" s="72">
        <v>5.8179999999999996</v>
      </c>
      <c r="K56" s="72">
        <v>16.784500000000001</v>
      </c>
      <c r="L56" s="72">
        <v>42.641461999999997</v>
      </c>
      <c r="M56" s="31">
        <f t="shared" si="12"/>
        <v>-60.638075683239933</v>
      </c>
      <c r="N56" s="171">
        <f t="shared" si="13"/>
        <v>1.8649675335390883</v>
      </c>
    </row>
    <row r="57" spans="1:14" ht="14.25" customHeight="1">
      <c r="A57" s="220"/>
      <c r="B57" s="215" t="s">
        <v>23</v>
      </c>
      <c r="C57" s="72">
        <v>6.6037999999999999E-2</v>
      </c>
      <c r="D57" s="72">
        <v>0.31603900000000001</v>
      </c>
      <c r="E57" s="72">
        <v>0</v>
      </c>
      <c r="F57" s="31">
        <v>0</v>
      </c>
      <c r="G57" s="72">
        <v>46</v>
      </c>
      <c r="H57" s="72">
        <v>22</v>
      </c>
      <c r="I57" s="72">
        <v>0</v>
      </c>
      <c r="J57" s="72">
        <v>0</v>
      </c>
      <c r="K57" s="72">
        <v>0</v>
      </c>
      <c r="L57" s="72">
        <v>0</v>
      </c>
      <c r="M57" s="31">
        <v>0</v>
      </c>
      <c r="N57" s="171">
        <f t="shared" si="13"/>
        <v>0.26608756991188026</v>
      </c>
    </row>
    <row r="58" spans="1:14" ht="14.25" customHeight="1">
      <c r="A58" s="220"/>
      <c r="B58" s="215" t="s">
        <v>24</v>
      </c>
      <c r="C58" s="72">
        <v>38.567292999999999</v>
      </c>
      <c r="D58" s="72">
        <v>124.546785</v>
      </c>
      <c r="E58" s="72">
        <v>154.19097199999999</v>
      </c>
      <c r="F58" s="155">
        <f t="shared" ref="F58:F71" si="14">(D58-E58)/E58*100</f>
        <v>-19.225630797631908</v>
      </c>
      <c r="G58" s="72">
        <v>304</v>
      </c>
      <c r="H58" s="72">
        <v>222745.27778</v>
      </c>
      <c r="I58" s="72">
        <v>8</v>
      </c>
      <c r="J58" s="72">
        <v>44.518436999999999</v>
      </c>
      <c r="K58" s="72">
        <v>73.930593000000002</v>
      </c>
      <c r="L58" s="72">
        <v>229.43100899999999</v>
      </c>
      <c r="M58" s="31">
        <f t="shared" si="12"/>
        <v>-67.776547153658711</v>
      </c>
      <c r="N58" s="171">
        <f t="shared" si="13"/>
        <v>7.613544303948359</v>
      </c>
    </row>
    <row r="59" spans="1:14" ht="14.25" customHeight="1">
      <c r="A59" s="220"/>
      <c r="B59" s="215" t="s">
        <v>25</v>
      </c>
      <c r="C59" s="74">
        <v>249.21404999999999</v>
      </c>
      <c r="D59" s="74">
        <v>1128.667866</v>
      </c>
      <c r="E59" s="74">
        <v>838.46006899999998</v>
      </c>
      <c r="F59" s="155">
        <f t="shared" si="14"/>
        <v>34.611999751654245</v>
      </c>
      <c r="G59" s="74">
        <v>334</v>
      </c>
      <c r="H59" s="74">
        <v>29220.214881</v>
      </c>
      <c r="I59" s="74">
        <v>248</v>
      </c>
      <c r="J59" s="72">
        <v>240.63579999999999</v>
      </c>
      <c r="K59" s="74">
        <v>308.85270100000002</v>
      </c>
      <c r="L59" s="74">
        <v>264.065833</v>
      </c>
      <c r="M59" s="31">
        <f t="shared" si="12"/>
        <v>16.960493332736473</v>
      </c>
      <c r="N59" s="171">
        <f t="shared" si="13"/>
        <v>22.46242925470731</v>
      </c>
    </row>
    <row r="60" spans="1:14" ht="14.25" customHeight="1">
      <c r="A60" s="220"/>
      <c r="B60" s="215" t="s">
        <v>26</v>
      </c>
      <c r="C60" s="72">
        <v>32.902602999999999</v>
      </c>
      <c r="D60" s="72">
        <v>113.548222</v>
      </c>
      <c r="E60" s="72">
        <v>64.279876000000002</v>
      </c>
      <c r="F60" s="155">
        <f t="shared" si="14"/>
        <v>76.646610208146626</v>
      </c>
      <c r="G60" s="72">
        <v>1242</v>
      </c>
      <c r="H60" s="72">
        <v>392148.68</v>
      </c>
      <c r="I60" s="72">
        <v>1</v>
      </c>
      <c r="J60" s="72">
        <v>16.263840999999999</v>
      </c>
      <c r="K60" s="72">
        <v>41.745739</v>
      </c>
      <c r="L60" s="72">
        <v>43.680995000000003</v>
      </c>
      <c r="M60" s="31">
        <f t="shared" si="12"/>
        <v>-4.4304302134143292</v>
      </c>
      <c r="N60" s="171">
        <f t="shared" si="13"/>
        <v>1.7790555066584601</v>
      </c>
    </row>
    <row r="61" spans="1:14" ht="14.25" customHeight="1">
      <c r="A61" s="220"/>
      <c r="B61" s="215" t="s">
        <v>27</v>
      </c>
      <c r="C61" s="72">
        <v>0</v>
      </c>
      <c r="D61" s="72">
        <v>32.848334999999999</v>
      </c>
      <c r="E61" s="72">
        <v>22.776710999999999</v>
      </c>
      <c r="F61" s="155">
        <f t="shared" si="14"/>
        <v>44.218956810752879</v>
      </c>
      <c r="G61" s="72">
        <v>17</v>
      </c>
      <c r="H61" s="72">
        <v>6332.6019515500002</v>
      </c>
      <c r="I61" s="72">
        <v>0</v>
      </c>
      <c r="J61" s="72">
        <v>0</v>
      </c>
      <c r="K61" s="72">
        <v>0</v>
      </c>
      <c r="L61" s="72">
        <v>0</v>
      </c>
      <c r="M61" s="31">
        <v>0</v>
      </c>
      <c r="N61" s="171">
        <f t="shared" si="13"/>
        <v>8.4985653746250396</v>
      </c>
    </row>
    <row r="62" spans="1:14" ht="14.25" customHeight="1">
      <c r="A62" s="220"/>
      <c r="B62" s="14" t="s">
        <v>28</v>
      </c>
      <c r="C62" s="75">
        <v>0</v>
      </c>
      <c r="D62" s="75">
        <v>5.5439629999999998</v>
      </c>
      <c r="E62" s="75">
        <v>6.6949059999999996</v>
      </c>
      <c r="F62" s="155">
        <f t="shared" si="14"/>
        <v>-17.19132426952671</v>
      </c>
      <c r="G62" s="75">
        <v>10</v>
      </c>
      <c r="H62" s="75">
        <v>1194.8</v>
      </c>
      <c r="I62" s="75">
        <v>0</v>
      </c>
      <c r="J62" s="72">
        <v>0</v>
      </c>
      <c r="K62" s="75">
        <v>0</v>
      </c>
      <c r="L62" s="75">
        <v>0</v>
      </c>
      <c r="M62" s="31">
        <v>0</v>
      </c>
      <c r="N62" s="171">
        <f t="shared" si="13"/>
        <v>5.4566452712710456</v>
      </c>
    </row>
    <row r="63" spans="1:14" ht="14.25" customHeight="1">
      <c r="A63" s="220"/>
      <c r="B63" s="14" t="s">
        <v>29</v>
      </c>
      <c r="C63" s="75">
        <v>0</v>
      </c>
      <c r="D63" s="75">
        <v>17.855951999999998</v>
      </c>
      <c r="E63" s="75">
        <v>4.466075</v>
      </c>
      <c r="F63" s="155">
        <f t="shared" si="14"/>
        <v>299.81307971764915</v>
      </c>
      <c r="G63" s="75">
        <v>3</v>
      </c>
      <c r="H63" s="75">
        <v>4712.2031299999999</v>
      </c>
      <c r="I63" s="75">
        <v>0</v>
      </c>
      <c r="J63" s="72">
        <v>0</v>
      </c>
      <c r="K63" s="75">
        <v>0</v>
      </c>
      <c r="L63" s="75">
        <v>0</v>
      </c>
      <c r="M63" s="31">
        <v>0</v>
      </c>
      <c r="N63" s="171">
        <f t="shared" si="13"/>
        <v>61.656390113625392</v>
      </c>
    </row>
    <row r="64" spans="1:14" ht="14.25" customHeight="1">
      <c r="A64" s="220"/>
      <c r="B64" s="14" t="s">
        <v>30</v>
      </c>
      <c r="C64" s="75">
        <v>0</v>
      </c>
      <c r="D64" s="75">
        <v>9.4484200000000005</v>
      </c>
      <c r="E64" s="75">
        <v>11.615729999999999</v>
      </c>
      <c r="F64" s="155">
        <f t="shared" si="14"/>
        <v>-18.658405455360956</v>
      </c>
      <c r="G64" s="75">
        <v>4</v>
      </c>
      <c r="H64" s="75">
        <v>425.59882155000003</v>
      </c>
      <c r="I64" s="75">
        <v>0</v>
      </c>
      <c r="J64" s="72">
        <v>2.6880000000000002</v>
      </c>
      <c r="K64" s="72">
        <v>2.6880000000000002</v>
      </c>
      <c r="L64" s="75">
        <v>0</v>
      </c>
      <c r="M64" s="31">
        <v>0</v>
      </c>
      <c r="N64" s="171">
        <f t="shared" si="13"/>
        <v>5.3279541583532923</v>
      </c>
    </row>
    <row r="65" spans="1:14" ht="14.25" customHeight="1" thickBot="1">
      <c r="A65" s="221"/>
      <c r="B65" s="15" t="s">
        <v>129</v>
      </c>
      <c r="C65" s="16">
        <f t="shared" ref="C65:L65" si="15">C53+C55+C56+C57+C58+C59+C60+C61</f>
        <v>800.49978799999985</v>
      </c>
      <c r="D65" s="16">
        <f t="shared" si="15"/>
        <v>2440.2581769999988</v>
      </c>
      <c r="E65" s="16">
        <f>E53+E55+E56+E57+E58+E59+E60+E61</f>
        <v>2027.7999340000008</v>
      </c>
      <c r="F65" s="156">
        <f t="shared" si="14"/>
        <v>20.340184260011807</v>
      </c>
      <c r="G65" s="16">
        <f t="shared" si="15"/>
        <v>5306</v>
      </c>
      <c r="H65" s="16">
        <f>H53+H55+H56+H57+H58+H59+H60+H61</f>
        <v>1068062.55498455</v>
      </c>
      <c r="I65" s="16">
        <f t="shared" si="15"/>
        <v>261</v>
      </c>
      <c r="J65" s="16">
        <f t="shared" si="15"/>
        <v>682.90169299999991</v>
      </c>
      <c r="K65" s="16">
        <f t="shared" si="15"/>
        <v>1071.198713</v>
      </c>
      <c r="L65" s="16">
        <f t="shared" si="15"/>
        <v>1049.4859960000001</v>
      </c>
      <c r="M65" s="31">
        <f t="shared" si="12"/>
        <v>2.0688905886077094</v>
      </c>
      <c r="N65" s="172">
        <f t="shared" si="13"/>
        <v>8.0323213456876079</v>
      </c>
    </row>
    <row r="66" spans="1:14" ht="14.25" thickTop="1">
      <c r="A66" s="233" t="s">
        <v>34</v>
      </c>
      <c r="B66" s="215" t="s">
        <v>19</v>
      </c>
      <c r="C66" s="32">
        <v>23.478095</v>
      </c>
      <c r="D66" s="32">
        <v>70.119786000000005</v>
      </c>
      <c r="E66" s="32">
        <v>175.294274</v>
      </c>
      <c r="F66" s="155">
        <f t="shared" si="14"/>
        <v>-59.998815477566595</v>
      </c>
      <c r="G66" s="31">
        <v>618</v>
      </c>
      <c r="H66" s="31">
        <v>58714.153767000003</v>
      </c>
      <c r="I66" s="31">
        <v>186</v>
      </c>
      <c r="J66" s="31">
        <v>30.587844</v>
      </c>
      <c r="K66" s="31">
        <v>148.76469800000001</v>
      </c>
      <c r="L66" s="68">
        <v>45.999484000000002</v>
      </c>
      <c r="M66" s="31">
        <f t="shared" ref="M66:M86" si="16">(K66-L66)/L66*100</f>
        <v>223.40514515336741</v>
      </c>
      <c r="N66" s="171">
        <f t="shared" ref="N66:N78" si="17">D66/D327*100</f>
        <v>0.46546955442866345</v>
      </c>
    </row>
    <row r="67" spans="1:14">
      <c r="A67" s="233"/>
      <c r="B67" s="215" t="s">
        <v>20</v>
      </c>
      <c r="C67" s="31">
        <v>9.8249169999999992</v>
      </c>
      <c r="D67" s="31">
        <v>25.433900999999999</v>
      </c>
      <c r="E67" s="31">
        <v>32.640355999999997</v>
      </c>
      <c r="F67" s="155">
        <f t="shared" si="14"/>
        <v>-22.078359071818944</v>
      </c>
      <c r="G67" s="31">
        <v>329</v>
      </c>
      <c r="H67" s="31">
        <v>6560</v>
      </c>
      <c r="I67" s="31">
        <v>29</v>
      </c>
      <c r="J67" s="31">
        <v>22.111499999999999</v>
      </c>
      <c r="K67" s="31">
        <v>22.111499999999999</v>
      </c>
      <c r="L67" s="68">
        <v>20.981155000000001</v>
      </c>
      <c r="M67" s="31">
        <f t="shared" si="16"/>
        <v>5.3874298149934949</v>
      </c>
      <c r="N67" s="171">
        <f t="shared" si="17"/>
        <v>0.51771212853398518</v>
      </c>
    </row>
    <row r="68" spans="1:14">
      <c r="A68" s="233"/>
      <c r="B68" s="215" t="s">
        <v>21</v>
      </c>
      <c r="C68" s="31">
        <v>1.0880890000000001</v>
      </c>
      <c r="D68" s="31">
        <v>1.182428</v>
      </c>
      <c r="E68" s="31">
        <v>1.0133639999999999</v>
      </c>
      <c r="F68" s="155">
        <f t="shared" si="14"/>
        <v>16.683442474767222</v>
      </c>
      <c r="G68" s="31">
        <v>2</v>
      </c>
      <c r="H68" s="31">
        <v>3104.7314999999999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171">
        <f t="shared" si="17"/>
        <v>0.13381390202780308</v>
      </c>
    </row>
    <row r="69" spans="1:14">
      <c r="A69" s="233"/>
      <c r="B69" s="215" t="s">
        <v>22</v>
      </c>
      <c r="C69" s="31">
        <v>4.4339000000000003E-2</v>
      </c>
      <c r="D69" s="31">
        <v>7.8108999999999998E-2</v>
      </c>
      <c r="E69" s="31">
        <v>3.6440000000000001E-3</v>
      </c>
      <c r="F69" s="155">
        <f t="shared" si="14"/>
        <v>2043.4961580680572</v>
      </c>
      <c r="G69" s="31">
        <v>9</v>
      </c>
      <c r="H69" s="31">
        <v>1383.1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171">
        <f t="shared" si="17"/>
        <v>8.8338841162646838E-3</v>
      </c>
    </row>
    <row r="70" spans="1:14">
      <c r="A70" s="233"/>
      <c r="B70" s="215" t="s">
        <v>23</v>
      </c>
      <c r="C70" s="31">
        <v>0</v>
      </c>
      <c r="D70" s="31">
        <v>0</v>
      </c>
      <c r="E70" s="31">
        <v>0.124529</v>
      </c>
      <c r="F70" s="155">
        <f t="shared" si="14"/>
        <v>-100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171">
        <f t="shared" si="17"/>
        <v>0</v>
      </c>
    </row>
    <row r="71" spans="1:14">
      <c r="A71" s="233"/>
      <c r="B71" s="215" t="s">
        <v>24</v>
      </c>
      <c r="C71" s="31">
        <v>14.843125000000001</v>
      </c>
      <c r="D71" s="31">
        <v>39.246926999999999</v>
      </c>
      <c r="E71" s="31">
        <v>40.998081999999997</v>
      </c>
      <c r="F71" s="155">
        <f t="shared" si="14"/>
        <v>-4.2713095700428072</v>
      </c>
      <c r="G71" s="31">
        <v>47</v>
      </c>
      <c r="H71" s="31">
        <v>115239.4</v>
      </c>
      <c r="I71" s="31">
        <v>4</v>
      </c>
      <c r="J71" s="31">
        <v>0.85699999999999998</v>
      </c>
      <c r="K71" s="31">
        <v>1.5456099999999999</v>
      </c>
      <c r="L71" s="68">
        <v>6.9454529999999997</v>
      </c>
      <c r="M71" s="31">
        <f t="shared" si="16"/>
        <v>-77.746447927874542</v>
      </c>
      <c r="N71" s="171">
        <f t="shared" si="17"/>
        <v>2.3991644385547732</v>
      </c>
    </row>
    <row r="72" spans="1:14">
      <c r="A72" s="233"/>
      <c r="B72" s="215" t="s">
        <v>25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171">
        <f t="shared" si="17"/>
        <v>0</v>
      </c>
    </row>
    <row r="73" spans="1:14">
      <c r="A73" s="233"/>
      <c r="B73" s="215" t="s">
        <v>26</v>
      </c>
      <c r="C73" s="31">
        <v>1.4428531</v>
      </c>
      <c r="D73" s="31">
        <v>18.676174</v>
      </c>
      <c r="E73" s="31">
        <v>25</v>
      </c>
      <c r="F73" s="155">
        <f>(D73-E73)/E73*100</f>
        <v>-25.295304000000002</v>
      </c>
      <c r="G73" s="31">
        <v>223</v>
      </c>
      <c r="H73" s="31">
        <v>83021.899999999994</v>
      </c>
      <c r="I73" s="31">
        <v>21</v>
      </c>
      <c r="J73" s="31">
        <v>1.207973</v>
      </c>
      <c r="K73" s="31">
        <v>3.3106810000000002</v>
      </c>
      <c r="L73" s="68">
        <v>28.038954</v>
      </c>
      <c r="M73" s="31">
        <f t="shared" si="16"/>
        <v>-88.192565956633047</v>
      </c>
      <c r="N73" s="171">
        <f t="shared" si="17"/>
        <v>0.29261532776806981</v>
      </c>
    </row>
    <row r="74" spans="1:14">
      <c r="A74" s="233"/>
      <c r="B74" s="215" t="s">
        <v>27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171">
        <f t="shared" si="17"/>
        <v>0</v>
      </c>
    </row>
    <row r="75" spans="1:14">
      <c r="A75" s="233"/>
      <c r="B75" s="14" t="s">
        <v>28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171">
        <f t="shared" si="17"/>
        <v>0</v>
      </c>
    </row>
    <row r="76" spans="1:14">
      <c r="A76" s="233"/>
      <c r="B76" s="14" t="s">
        <v>29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171">
        <f t="shared" si="17"/>
        <v>0</v>
      </c>
    </row>
    <row r="77" spans="1:14">
      <c r="A77" s="233"/>
      <c r="B77" s="14" t="s">
        <v>30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171">
        <f t="shared" si="17"/>
        <v>0</v>
      </c>
    </row>
    <row r="78" spans="1:14" ht="14.25" thickBot="1">
      <c r="A78" s="235"/>
      <c r="B78" s="15" t="s">
        <v>129</v>
      </c>
      <c r="C78" s="16">
        <f t="shared" ref="C78:K78" si="18">C66+C68+C69+C70+C71+C72+C73+C74</f>
        <v>40.896501100000002</v>
      </c>
      <c r="D78" s="16">
        <f t="shared" si="18"/>
        <v>129.30342400000001</v>
      </c>
      <c r="E78" s="16">
        <f t="shared" si="18"/>
        <v>242.43389300000001</v>
      </c>
      <c r="F78" s="156">
        <f t="shared" ref="F78:F84" si="19">(D78-E78)/E78*100</f>
        <v>-46.664460814478609</v>
      </c>
      <c r="G78" s="16">
        <f t="shared" si="18"/>
        <v>899</v>
      </c>
      <c r="H78" s="16">
        <f t="shared" si="18"/>
        <v>261463.285267</v>
      </c>
      <c r="I78" s="16">
        <f t="shared" si="18"/>
        <v>211</v>
      </c>
      <c r="J78" s="16">
        <f t="shared" si="18"/>
        <v>32.652816999999999</v>
      </c>
      <c r="K78" s="16">
        <f t="shared" si="18"/>
        <v>153.62098900000001</v>
      </c>
      <c r="L78" s="16">
        <f>L66+L68+L69+L70+L71+L72+L73+L74</f>
        <v>80.983891</v>
      </c>
      <c r="M78" s="16">
        <f t="shared" si="16"/>
        <v>89.693267516622541</v>
      </c>
      <c r="N78" s="172">
        <f t="shared" si="17"/>
        <v>0.42561342994557083</v>
      </c>
    </row>
    <row r="79" spans="1:14" ht="14.25" thickTop="1">
      <c r="A79" s="224" t="s">
        <v>35</v>
      </c>
      <c r="B79" s="18" t="s">
        <v>19</v>
      </c>
      <c r="C79" s="207">
        <v>164.52142699999999</v>
      </c>
      <c r="D79" s="207">
        <v>413.40126600000002</v>
      </c>
      <c r="E79" s="207">
        <v>382.763147</v>
      </c>
      <c r="F79" s="157">
        <f t="shared" si="19"/>
        <v>8.00445895591929</v>
      </c>
      <c r="G79" s="207">
        <v>3503</v>
      </c>
      <c r="H79" s="207">
        <v>394524.77576699998</v>
      </c>
      <c r="I79" s="207">
        <v>349</v>
      </c>
      <c r="J79" s="207">
        <v>78.773366999999993</v>
      </c>
      <c r="K79" s="207">
        <v>199.258658</v>
      </c>
      <c r="L79" s="207">
        <v>193.477226</v>
      </c>
      <c r="M79" s="111">
        <f t="shared" si="16"/>
        <v>2.9881718481946784</v>
      </c>
      <c r="N79" s="173">
        <f t="shared" ref="N79:N91" si="20">D79/D327*100</f>
        <v>2.7442425891782576</v>
      </c>
    </row>
    <row r="80" spans="1:14">
      <c r="A80" s="220"/>
      <c r="B80" s="215" t="s">
        <v>20</v>
      </c>
      <c r="C80" s="23">
        <v>63.069861000000003</v>
      </c>
      <c r="D80" s="23">
        <v>154.792824</v>
      </c>
      <c r="E80" s="23">
        <v>158.647651</v>
      </c>
      <c r="F80" s="155">
        <f t="shared" si="19"/>
        <v>-2.4298040189703154</v>
      </c>
      <c r="G80" s="23">
        <v>1829</v>
      </c>
      <c r="H80" s="23">
        <v>36580</v>
      </c>
      <c r="I80" s="23">
        <v>212</v>
      </c>
      <c r="J80" s="23">
        <v>43.690621999999998</v>
      </c>
      <c r="K80" s="23">
        <v>103.64549700000001</v>
      </c>
      <c r="L80" s="23">
        <v>99.240956999999995</v>
      </c>
      <c r="M80" s="31">
        <f t="shared" si="16"/>
        <v>4.4382280594089911</v>
      </c>
      <c r="N80" s="171">
        <f t="shared" si="20"/>
        <v>3.1508388113497237</v>
      </c>
    </row>
    <row r="81" spans="1:14">
      <c r="A81" s="220"/>
      <c r="B81" s="215" t="s">
        <v>21</v>
      </c>
      <c r="C81" s="23">
        <v>2.6339619999999999</v>
      </c>
      <c r="D81" s="23">
        <v>3.1258490000000001</v>
      </c>
      <c r="E81" s="23">
        <v>3.4099569999999999</v>
      </c>
      <c r="F81" s="155">
        <f t="shared" si="19"/>
        <v>-8.3317179659450193</v>
      </c>
      <c r="G81" s="23">
        <v>2</v>
      </c>
      <c r="H81" s="23">
        <v>6728</v>
      </c>
      <c r="I81" s="23">
        <v>0</v>
      </c>
      <c r="J81" s="23">
        <v>0</v>
      </c>
      <c r="K81" s="23">
        <v>0</v>
      </c>
      <c r="L81" s="23">
        <v>0</v>
      </c>
      <c r="M81" s="31">
        <v>0</v>
      </c>
      <c r="N81" s="171">
        <f t="shared" si="20"/>
        <v>0.3537484327499909</v>
      </c>
    </row>
    <row r="82" spans="1:14">
      <c r="A82" s="220"/>
      <c r="B82" s="215" t="s">
        <v>22</v>
      </c>
      <c r="C82" s="23">
        <v>0.30679499999999998</v>
      </c>
      <c r="D82" s="23">
        <v>0.51811600000000002</v>
      </c>
      <c r="E82" s="23">
        <v>1.3608910000000001</v>
      </c>
      <c r="F82" s="155">
        <f t="shared" si="19"/>
        <v>-61.928177936366694</v>
      </c>
      <c r="G82" s="23">
        <v>66</v>
      </c>
      <c r="H82" s="23">
        <v>3874.04</v>
      </c>
      <c r="I82" s="23">
        <v>0</v>
      </c>
      <c r="J82" s="23">
        <v>0</v>
      </c>
      <c r="K82" s="23">
        <v>0</v>
      </c>
      <c r="L82" s="23">
        <v>0</v>
      </c>
      <c r="M82" s="31">
        <v>0</v>
      </c>
      <c r="N82" s="171">
        <f t="shared" si="20"/>
        <v>5.8597302523173939E-2</v>
      </c>
    </row>
    <row r="83" spans="1:14">
      <c r="A83" s="220"/>
      <c r="B83" s="215" t="s">
        <v>23</v>
      </c>
      <c r="C83" s="23">
        <v>6.6034009999999999</v>
      </c>
      <c r="D83" s="23">
        <v>14.440694000000001</v>
      </c>
      <c r="E83" s="23">
        <v>10.113415</v>
      </c>
      <c r="F83" s="155">
        <f t="shared" si="19"/>
        <v>42.787515394157175</v>
      </c>
      <c r="G83" s="23">
        <v>151</v>
      </c>
      <c r="H83" s="23">
        <v>127667.7</v>
      </c>
      <c r="I83" s="23">
        <v>0</v>
      </c>
      <c r="J83" s="23">
        <v>0</v>
      </c>
      <c r="K83" s="23">
        <v>0</v>
      </c>
      <c r="L83" s="23">
        <v>0</v>
      </c>
      <c r="M83" s="31">
        <v>0</v>
      </c>
      <c r="N83" s="171">
        <f t="shared" si="20"/>
        <v>12.158275321403591</v>
      </c>
    </row>
    <row r="84" spans="1:14">
      <c r="A84" s="220"/>
      <c r="B84" s="215" t="s">
        <v>24</v>
      </c>
      <c r="C84" s="23">
        <v>5.7240549999999999</v>
      </c>
      <c r="D84" s="23">
        <v>32.028770999999999</v>
      </c>
      <c r="E84" s="23">
        <v>14.506155</v>
      </c>
      <c r="F84" s="155">
        <f t="shared" si="19"/>
        <v>120.79435246624621</v>
      </c>
      <c r="G84" s="23">
        <v>30</v>
      </c>
      <c r="H84" s="23">
        <v>29017.836727000002</v>
      </c>
      <c r="I84" s="23">
        <v>3</v>
      </c>
      <c r="J84" s="23">
        <v>0.58614500000000003</v>
      </c>
      <c r="K84" s="23">
        <v>2.7135729999999998</v>
      </c>
      <c r="L84" s="23">
        <v>2</v>
      </c>
      <c r="M84" s="31">
        <f t="shared" si="16"/>
        <v>35.67864999999999</v>
      </c>
      <c r="N84" s="171">
        <f t="shared" si="20"/>
        <v>1.9579186007050793</v>
      </c>
    </row>
    <row r="85" spans="1:14">
      <c r="A85" s="220"/>
      <c r="B85" s="215" t="s">
        <v>25</v>
      </c>
      <c r="C85" s="23">
        <v>0</v>
      </c>
      <c r="D85" s="23">
        <v>0</v>
      </c>
      <c r="E85" s="23">
        <v>0</v>
      </c>
      <c r="F85" s="31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31">
        <v>0</v>
      </c>
      <c r="N85" s="171">
        <f t="shared" si="20"/>
        <v>0</v>
      </c>
    </row>
    <row r="86" spans="1:14">
      <c r="A86" s="220"/>
      <c r="B86" s="215" t="s">
        <v>26</v>
      </c>
      <c r="C86" s="23">
        <v>26.079467999999999</v>
      </c>
      <c r="D86" s="23">
        <v>99.932955000000007</v>
      </c>
      <c r="E86" s="23">
        <v>62.449545999999998</v>
      </c>
      <c r="F86" s="155">
        <f>(D86-E86)/E86*100</f>
        <v>60.021907925479567</v>
      </c>
      <c r="G86" s="23">
        <v>1732</v>
      </c>
      <c r="H86" s="23">
        <v>788946.65</v>
      </c>
      <c r="I86" s="23">
        <v>45483</v>
      </c>
      <c r="J86" s="23">
        <v>10.421340000000001</v>
      </c>
      <c r="K86" s="23">
        <v>67.727061000000006</v>
      </c>
      <c r="L86" s="23">
        <v>15.512739</v>
      </c>
      <c r="M86" s="31">
        <f t="shared" si="16"/>
        <v>336.58996003220329</v>
      </c>
      <c r="N86" s="171">
        <f t="shared" si="20"/>
        <v>1.565733665908059</v>
      </c>
    </row>
    <row r="87" spans="1:14">
      <c r="A87" s="220"/>
      <c r="B87" s="215" t="s">
        <v>27</v>
      </c>
      <c r="C87" s="23">
        <v>3.83</v>
      </c>
      <c r="D87" s="23">
        <v>50.02</v>
      </c>
      <c r="E87" s="23">
        <v>163.29</v>
      </c>
      <c r="F87" s="155">
        <f>(D87-E87)/E87*100</f>
        <v>-69.367383183293512</v>
      </c>
      <c r="G87" s="23">
        <v>22</v>
      </c>
      <c r="H87" s="23">
        <v>335.99</v>
      </c>
      <c r="I87" s="23">
        <v>2</v>
      </c>
      <c r="J87" s="23">
        <v>37.74</v>
      </c>
      <c r="K87" s="23">
        <v>44.71</v>
      </c>
      <c r="L87" s="23">
        <v>0</v>
      </c>
      <c r="M87" s="31">
        <v>0</v>
      </c>
      <c r="N87" s="171">
        <f t="shared" si="20"/>
        <v>12.941241619666402</v>
      </c>
    </row>
    <row r="88" spans="1:14">
      <c r="A88" s="220"/>
      <c r="B88" s="14" t="s">
        <v>28</v>
      </c>
      <c r="C88" s="23">
        <v>0</v>
      </c>
      <c r="D88" s="23">
        <v>0</v>
      </c>
      <c r="E88" s="23">
        <v>0</v>
      </c>
      <c r="F88" s="31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31">
        <v>0</v>
      </c>
      <c r="N88" s="171">
        <f t="shared" si="20"/>
        <v>0</v>
      </c>
    </row>
    <row r="89" spans="1:14">
      <c r="A89" s="220"/>
      <c r="B89" s="14" t="s">
        <v>29</v>
      </c>
      <c r="C89" s="23">
        <v>0</v>
      </c>
      <c r="D89" s="23">
        <v>0</v>
      </c>
      <c r="E89" s="13">
        <v>0</v>
      </c>
      <c r="F89" s="31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31">
        <v>0</v>
      </c>
      <c r="N89" s="171">
        <f t="shared" si="20"/>
        <v>0</v>
      </c>
    </row>
    <row r="90" spans="1:14">
      <c r="A90" s="220"/>
      <c r="B90" s="14" t="s">
        <v>30</v>
      </c>
      <c r="C90" s="33">
        <v>3.83</v>
      </c>
      <c r="D90" s="33">
        <v>50.02</v>
      </c>
      <c r="E90" s="33">
        <v>163.29</v>
      </c>
      <c r="F90" s="155">
        <f>(D90-E90)/E90*100</f>
        <v>-69.367383183293512</v>
      </c>
      <c r="G90" s="61">
        <v>22</v>
      </c>
      <c r="H90" s="61">
        <v>335.99</v>
      </c>
      <c r="I90" s="77">
        <v>2</v>
      </c>
      <c r="J90" s="23">
        <v>37.74</v>
      </c>
      <c r="K90" s="23">
        <v>44.71</v>
      </c>
      <c r="L90" s="13">
        <v>0</v>
      </c>
      <c r="M90" s="31">
        <v>0</v>
      </c>
      <c r="N90" s="171">
        <f t="shared" si="20"/>
        <v>28.206225697082864</v>
      </c>
    </row>
    <row r="91" spans="1:14" ht="14.25" thickBot="1">
      <c r="A91" s="225"/>
      <c r="B91" s="35" t="s">
        <v>129</v>
      </c>
      <c r="C91" s="36">
        <f t="shared" ref="C91:K91" si="21">C79+C81+C82+C83+C84+C85+C86+C87</f>
        <v>209.69910799999997</v>
      </c>
      <c r="D91" s="36">
        <f t="shared" si="21"/>
        <v>613.46765100000005</v>
      </c>
      <c r="E91" s="36">
        <f t="shared" si="21"/>
        <v>637.89311099999998</v>
      </c>
      <c r="F91" s="205">
        <f>(D91-E91)/E91*100</f>
        <v>-3.8290835218002424</v>
      </c>
      <c r="G91" s="36">
        <f t="shared" si="21"/>
        <v>5506</v>
      </c>
      <c r="H91" s="36">
        <f t="shared" si="21"/>
        <v>1351094.9924939999</v>
      </c>
      <c r="I91" s="36">
        <f t="shared" si="21"/>
        <v>45837</v>
      </c>
      <c r="J91" s="36">
        <f t="shared" si="21"/>
        <v>127.52085199999999</v>
      </c>
      <c r="K91" s="36">
        <f t="shared" si="21"/>
        <v>314.40929199999999</v>
      </c>
      <c r="L91" s="36">
        <f>L79+L81+L82+L83+L84+L85+L86+L87</f>
        <v>210.98996500000001</v>
      </c>
      <c r="M91" s="36">
        <f>(K91-L91)/L91*100</f>
        <v>49.016230226873574</v>
      </c>
      <c r="N91" s="206">
        <f t="shared" si="20"/>
        <v>2.0192819573189524</v>
      </c>
    </row>
    <row r="95" spans="1:14" s="57" customFormat="1" ht="18.75">
      <c r="A95" s="226" t="str">
        <f>A1</f>
        <v>2024年2月丹东市财产保险业务统计表</v>
      </c>
      <c r="B95" s="226"/>
      <c r="C95" s="226"/>
      <c r="D95" s="226"/>
      <c r="E95" s="226"/>
      <c r="F95" s="226"/>
      <c r="G95" s="226"/>
      <c r="H95" s="226"/>
      <c r="I95" s="226"/>
      <c r="J95" s="226"/>
      <c r="K95" s="226"/>
      <c r="L95" s="226"/>
      <c r="M95" s="226"/>
      <c r="N95" s="226"/>
    </row>
    <row r="96" spans="1:14" s="57" customFormat="1" ht="14.25" thickBot="1">
      <c r="B96" s="59" t="s">
        <v>0</v>
      </c>
      <c r="C96" s="58"/>
      <c r="D96" s="58"/>
      <c r="F96" s="154"/>
      <c r="G96" s="73" t="str">
        <f>G2</f>
        <v>（2024年2月）</v>
      </c>
      <c r="H96" s="58"/>
      <c r="I96" s="58"/>
      <c r="J96" s="58"/>
      <c r="K96" s="58"/>
      <c r="L96" s="59" t="s">
        <v>1</v>
      </c>
      <c r="N96" s="170"/>
    </row>
    <row r="97" spans="1:14" ht="13.5" customHeight="1">
      <c r="A97" s="222" t="s">
        <v>116</v>
      </c>
      <c r="B97" s="9" t="s">
        <v>3</v>
      </c>
      <c r="C97" s="227" t="s">
        <v>4</v>
      </c>
      <c r="D97" s="227"/>
      <c r="E97" s="227"/>
      <c r="F97" s="228"/>
      <c r="G97" s="227" t="s">
        <v>5</v>
      </c>
      <c r="H97" s="227"/>
      <c r="I97" s="227" t="s">
        <v>6</v>
      </c>
      <c r="J97" s="227"/>
      <c r="K97" s="227"/>
      <c r="L97" s="227"/>
      <c r="M97" s="227"/>
      <c r="N97" s="230" t="s">
        <v>7</v>
      </c>
    </row>
    <row r="98" spans="1:14">
      <c r="A98" s="220"/>
      <c r="B98" s="10" t="s">
        <v>8</v>
      </c>
      <c r="C98" s="229" t="s">
        <v>9</v>
      </c>
      <c r="D98" s="229" t="s">
        <v>10</v>
      </c>
      <c r="E98" s="229" t="s">
        <v>11</v>
      </c>
      <c r="F98" s="199" t="s">
        <v>12</v>
      </c>
      <c r="G98" s="229" t="s">
        <v>13</v>
      </c>
      <c r="H98" s="229" t="s">
        <v>14</v>
      </c>
      <c r="I98" s="215" t="s">
        <v>13</v>
      </c>
      <c r="J98" s="229" t="s">
        <v>15</v>
      </c>
      <c r="K98" s="229"/>
      <c r="L98" s="229"/>
      <c r="M98" s="216" t="s">
        <v>12</v>
      </c>
      <c r="N98" s="231"/>
    </row>
    <row r="99" spans="1:14">
      <c r="A99" s="223"/>
      <c r="B99" s="166" t="s">
        <v>16</v>
      </c>
      <c r="C99" s="229"/>
      <c r="D99" s="229"/>
      <c r="E99" s="229"/>
      <c r="F99" s="200" t="s">
        <v>17</v>
      </c>
      <c r="G99" s="229"/>
      <c r="H99" s="229"/>
      <c r="I99" s="33" t="s">
        <v>18</v>
      </c>
      <c r="J99" s="215" t="s">
        <v>9</v>
      </c>
      <c r="K99" s="215" t="s">
        <v>10</v>
      </c>
      <c r="L99" s="215" t="s">
        <v>11</v>
      </c>
      <c r="M99" s="217" t="s">
        <v>17</v>
      </c>
      <c r="N99" s="198" t="s">
        <v>17</v>
      </c>
    </row>
    <row r="100" spans="1:14" ht="14.25" customHeight="1">
      <c r="A100" s="219" t="s">
        <v>36</v>
      </c>
      <c r="B100" s="215" t="s">
        <v>19</v>
      </c>
      <c r="C100" s="75">
        <v>49.02</v>
      </c>
      <c r="D100" s="75">
        <v>105.13</v>
      </c>
      <c r="E100" s="75">
        <v>97.71</v>
      </c>
      <c r="F100" s="155">
        <f>(D100-E100)/E100*100</f>
        <v>7.5939003172653798</v>
      </c>
      <c r="G100" s="75">
        <v>1000</v>
      </c>
      <c r="H100" s="75">
        <v>94602.5</v>
      </c>
      <c r="I100" s="72">
        <v>150</v>
      </c>
      <c r="J100" s="72">
        <v>5.1100000000000003</v>
      </c>
      <c r="K100" s="72">
        <v>40.1</v>
      </c>
      <c r="L100" s="72">
        <v>58.91</v>
      </c>
      <c r="M100" s="31">
        <f>(K100-L100)/L100*100</f>
        <v>-31.930062807672716</v>
      </c>
      <c r="N100" s="171">
        <f t="shared" ref="N100:N112" si="22">D100/D327*100</f>
        <v>0.69787455222817396</v>
      </c>
    </row>
    <row r="101" spans="1:14" ht="14.25" customHeight="1">
      <c r="A101" s="220"/>
      <c r="B101" s="215" t="s">
        <v>20</v>
      </c>
      <c r="C101" s="75">
        <v>20.440000000000001</v>
      </c>
      <c r="D101" s="75">
        <v>44.73</v>
      </c>
      <c r="E101" s="75">
        <v>46.44</v>
      </c>
      <c r="F101" s="155">
        <f>(D101-E101)/E101*100</f>
        <v>-3.6821705426356606</v>
      </c>
      <c r="G101" s="75">
        <v>550</v>
      </c>
      <c r="H101" s="75">
        <v>11020</v>
      </c>
      <c r="I101" s="72">
        <v>79</v>
      </c>
      <c r="J101" s="72">
        <v>3.3</v>
      </c>
      <c r="K101" s="72">
        <v>25.2</v>
      </c>
      <c r="L101" s="72">
        <v>35.090000000000003</v>
      </c>
      <c r="M101" s="31">
        <f>(K101-L101)/L101*100</f>
        <v>-28.184667996580231</v>
      </c>
      <c r="N101" s="171">
        <f t="shared" si="22"/>
        <v>0.91048807295920331</v>
      </c>
    </row>
    <row r="102" spans="1:14" ht="14.25" customHeight="1">
      <c r="A102" s="220"/>
      <c r="B102" s="215" t="s">
        <v>21</v>
      </c>
      <c r="C102" s="75">
        <v>0.79</v>
      </c>
      <c r="D102" s="75">
        <v>0.79</v>
      </c>
      <c r="E102" s="75">
        <v>0</v>
      </c>
      <c r="F102" s="31">
        <v>0</v>
      </c>
      <c r="G102" s="75">
        <v>2</v>
      </c>
      <c r="H102" s="75">
        <v>4200</v>
      </c>
      <c r="I102" s="31">
        <v>0</v>
      </c>
      <c r="J102" s="31">
        <v>0</v>
      </c>
      <c r="K102" s="31">
        <v>0</v>
      </c>
      <c r="L102" s="31">
        <v>0</v>
      </c>
      <c r="M102" s="31">
        <v>0</v>
      </c>
      <c r="N102" s="171">
        <f t="shared" si="22"/>
        <v>8.9403314706658202E-2</v>
      </c>
    </row>
    <row r="103" spans="1:14" ht="14.25" customHeight="1">
      <c r="A103" s="220"/>
      <c r="B103" s="215" t="s">
        <v>22</v>
      </c>
      <c r="C103" s="31">
        <v>0</v>
      </c>
      <c r="D103" s="31">
        <v>0</v>
      </c>
      <c r="E103" s="75">
        <v>0</v>
      </c>
      <c r="F103" s="31">
        <v>0</v>
      </c>
      <c r="G103" s="31">
        <v>0</v>
      </c>
      <c r="H103" s="31">
        <v>0</v>
      </c>
      <c r="I103" s="31">
        <v>0</v>
      </c>
      <c r="J103" s="31">
        <v>0</v>
      </c>
      <c r="K103" s="31">
        <v>0</v>
      </c>
      <c r="L103" s="31">
        <v>0</v>
      </c>
      <c r="M103" s="31">
        <v>0</v>
      </c>
      <c r="N103" s="171">
        <f t="shared" si="22"/>
        <v>0</v>
      </c>
    </row>
    <row r="104" spans="1:14" ht="14.25" customHeight="1">
      <c r="A104" s="220"/>
      <c r="B104" s="215" t="s">
        <v>23</v>
      </c>
      <c r="C104" s="31">
        <v>0</v>
      </c>
      <c r="D104" s="31">
        <v>0</v>
      </c>
      <c r="E104" s="75">
        <v>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171">
        <f t="shared" si="22"/>
        <v>0</v>
      </c>
    </row>
    <row r="105" spans="1:14" ht="14.25" customHeight="1">
      <c r="A105" s="220"/>
      <c r="B105" s="215" t="s">
        <v>24</v>
      </c>
      <c r="C105" s="75">
        <v>3.43</v>
      </c>
      <c r="D105" s="75">
        <v>7.05</v>
      </c>
      <c r="E105" s="75">
        <v>6.77</v>
      </c>
      <c r="F105" s="155">
        <f>(D105-E105)/E105*100</f>
        <v>4.1358936484490441</v>
      </c>
      <c r="G105" s="75">
        <v>85</v>
      </c>
      <c r="H105" s="75">
        <v>12291.28</v>
      </c>
      <c r="I105" s="72">
        <v>2</v>
      </c>
      <c r="J105" s="72">
        <v>7.81</v>
      </c>
      <c r="K105" s="72">
        <v>7.81</v>
      </c>
      <c r="L105" s="72">
        <v>1.77</v>
      </c>
      <c r="M105" s="31">
        <f t="shared" ref="M105" si="23">(K105-L105)/L105*100</f>
        <v>341.24293785310732</v>
      </c>
      <c r="N105" s="171">
        <f t="shared" si="22"/>
        <v>0.43096646246497594</v>
      </c>
    </row>
    <row r="106" spans="1:14" ht="14.25" customHeight="1">
      <c r="A106" s="220"/>
      <c r="B106" s="215" t="s">
        <v>25</v>
      </c>
      <c r="C106" s="31">
        <v>0</v>
      </c>
      <c r="D106" s="31">
        <v>0</v>
      </c>
      <c r="E106" s="75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>
        <v>0</v>
      </c>
      <c r="N106" s="171">
        <f t="shared" si="22"/>
        <v>0</v>
      </c>
    </row>
    <row r="107" spans="1:14" ht="14.25" customHeight="1">
      <c r="A107" s="220"/>
      <c r="B107" s="215" t="s">
        <v>26</v>
      </c>
      <c r="C107" s="75">
        <v>3.34</v>
      </c>
      <c r="D107" s="75">
        <v>6.93</v>
      </c>
      <c r="E107" s="75">
        <v>5.92</v>
      </c>
      <c r="F107" s="155">
        <f>(D107-E107)/E107*100</f>
        <v>17.060810810810807</v>
      </c>
      <c r="G107" s="75">
        <v>367</v>
      </c>
      <c r="H107" s="75">
        <v>70407.72</v>
      </c>
      <c r="I107" s="72">
        <v>4</v>
      </c>
      <c r="J107" s="31">
        <v>0</v>
      </c>
      <c r="K107" s="72">
        <v>0.69</v>
      </c>
      <c r="L107" s="31">
        <v>0</v>
      </c>
      <c r="M107" s="31">
        <v>0</v>
      </c>
      <c r="N107" s="171">
        <f t="shared" si="22"/>
        <v>0.10857813926089593</v>
      </c>
    </row>
    <row r="108" spans="1:14" ht="14.25" customHeight="1">
      <c r="A108" s="220"/>
      <c r="B108" s="215" t="s">
        <v>27</v>
      </c>
      <c r="C108" s="34">
        <v>0</v>
      </c>
      <c r="D108" s="34">
        <v>1.52</v>
      </c>
      <c r="E108" s="34">
        <v>0</v>
      </c>
      <c r="F108" s="31">
        <v>0</v>
      </c>
      <c r="G108" s="34">
        <v>1</v>
      </c>
      <c r="H108" s="34">
        <v>92.9</v>
      </c>
      <c r="I108" s="31">
        <v>0</v>
      </c>
      <c r="J108" s="31">
        <v>0</v>
      </c>
      <c r="K108" s="31">
        <v>0</v>
      </c>
      <c r="L108" s="31">
        <v>0</v>
      </c>
      <c r="M108" s="31">
        <v>0</v>
      </c>
      <c r="N108" s="171">
        <f t="shared" si="22"/>
        <v>0.39325644266079429</v>
      </c>
    </row>
    <row r="109" spans="1:14" ht="14.25" customHeight="1">
      <c r="A109" s="220"/>
      <c r="B109" s="14" t="s">
        <v>28</v>
      </c>
      <c r="C109" s="31">
        <v>0</v>
      </c>
      <c r="D109" s="31">
        <v>0</v>
      </c>
      <c r="E109" s="34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1">
        <v>0</v>
      </c>
      <c r="N109" s="171">
        <f t="shared" si="22"/>
        <v>0</v>
      </c>
    </row>
    <row r="110" spans="1:14" ht="14.25" customHeight="1">
      <c r="A110" s="220"/>
      <c r="B110" s="14" t="s">
        <v>29</v>
      </c>
      <c r="C110" s="31">
        <v>0</v>
      </c>
      <c r="D110" s="31">
        <v>0</v>
      </c>
      <c r="E110" s="34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  <c r="N110" s="171">
        <f t="shared" si="22"/>
        <v>0</v>
      </c>
    </row>
    <row r="111" spans="1:14" ht="14.25" customHeight="1">
      <c r="A111" s="220"/>
      <c r="B111" s="14" t="s">
        <v>30</v>
      </c>
      <c r="C111" s="34">
        <v>0</v>
      </c>
      <c r="D111" s="34">
        <v>1.52</v>
      </c>
      <c r="E111" s="34">
        <v>0</v>
      </c>
      <c r="F111" s="31">
        <v>0</v>
      </c>
      <c r="G111" s="34">
        <v>1</v>
      </c>
      <c r="H111" s="34">
        <v>92.9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  <c r="N111" s="171">
        <f t="shared" si="22"/>
        <v>0.8571264106270684</v>
      </c>
    </row>
    <row r="112" spans="1:14" ht="14.25" customHeight="1" thickBot="1">
      <c r="A112" s="221"/>
      <c r="B112" s="15" t="s">
        <v>129</v>
      </c>
      <c r="C112" s="16">
        <f>C100+C102+C103+C104+C105+C106+C107+C108</f>
        <v>56.58</v>
      </c>
      <c r="D112" s="16">
        <f t="shared" ref="D112:L112" si="24">D100+D102+D103+D104+D105+D106+D107+D108</f>
        <v>121.42</v>
      </c>
      <c r="E112" s="16">
        <v>110.39999999999999</v>
      </c>
      <c r="F112" s="156">
        <f>(D112-E112)/E112*100</f>
        <v>9.9818840579710244</v>
      </c>
      <c r="G112" s="16">
        <f t="shared" si="24"/>
        <v>1455</v>
      </c>
      <c r="H112" s="16">
        <f t="shared" si="24"/>
        <v>181594.4</v>
      </c>
      <c r="I112" s="16">
        <f t="shared" si="24"/>
        <v>156</v>
      </c>
      <c r="J112" s="16">
        <f t="shared" si="24"/>
        <v>12.92</v>
      </c>
      <c r="K112" s="16">
        <f t="shared" si="24"/>
        <v>48.6</v>
      </c>
      <c r="L112" s="16">
        <f t="shared" si="24"/>
        <v>60.68</v>
      </c>
      <c r="M112" s="16">
        <f>(K112-L112)/L112*100</f>
        <v>-19.907712590639417</v>
      </c>
      <c r="N112" s="172">
        <f t="shared" si="22"/>
        <v>0.39966445640288079</v>
      </c>
    </row>
    <row r="113" spans="1:14" ht="14.25" thickTop="1">
      <c r="A113" s="224" t="s">
        <v>89</v>
      </c>
      <c r="B113" s="18" t="s">
        <v>19</v>
      </c>
      <c r="C113" s="34">
        <v>16.453302999999998</v>
      </c>
      <c r="D113" s="34">
        <v>47.647490000000005</v>
      </c>
      <c r="E113" s="34">
        <v>50.582762000000002</v>
      </c>
      <c r="F113" s="157">
        <f>(D113-E113)/E113*100</f>
        <v>-5.8029096948086734</v>
      </c>
      <c r="G113" s="34">
        <v>522</v>
      </c>
      <c r="H113" s="34">
        <v>51916.228139999999</v>
      </c>
      <c r="I113" s="34">
        <v>188</v>
      </c>
      <c r="J113" s="34">
        <v>73.343570000000014</v>
      </c>
      <c r="K113" s="34">
        <v>128.73370400000002</v>
      </c>
      <c r="L113" s="34">
        <v>66.027997999999997</v>
      </c>
      <c r="M113" s="111">
        <f t="shared" ref="M113:M133" si="25">(K113-L113)/L113*100</f>
        <v>94.96835872564246</v>
      </c>
      <c r="N113" s="173">
        <f t="shared" ref="N113:N125" si="26">D113/D327*100</f>
        <v>0.31629383381096166</v>
      </c>
    </row>
    <row r="114" spans="1:14">
      <c r="A114" s="220"/>
      <c r="B114" s="215" t="s">
        <v>20</v>
      </c>
      <c r="C114" s="34">
        <v>7.9976509999999994</v>
      </c>
      <c r="D114" s="34">
        <v>21.262824999999999</v>
      </c>
      <c r="E114" s="34">
        <v>20.384620000000002</v>
      </c>
      <c r="F114" s="155">
        <f>(D114-E114)/E114*100</f>
        <v>4.3081744962623665</v>
      </c>
      <c r="G114" s="34">
        <v>273</v>
      </c>
      <c r="H114" s="34">
        <v>5460</v>
      </c>
      <c r="I114" s="34">
        <v>110</v>
      </c>
      <c r="J114" s="34">
        <v>26.568999999999996</v>
      </c>
      <c r="K114" s="34">
        <v>61.170299999999997</v>
      </c>
      <c r="L114" s="34">
        <v>17.468622</v>
      </c>
      <c r="M114" s="31">
        <f t="shared" si="25"/>
        <v>250.17244061952914</v>
      </c>
      <c r="N114" s="171">
        <f t="shared" si="26"/>
        <v>0.43280904448734131</v>
      </c>
    </row>
    <row r="115" spans="1:14">
      <c r="A115" s="220"/>
      <c r="B115" s="215" t="s">
        <v>21</v>
      </c>
      <c r="C115" s="34">
        <v>1.7971689999999998</v>
      </c>
      <c r="D115" s="34">
        <v>4.5528300000000002</v>
      </c>
      <c r="E115" s="34">
        <v>2.4448110000000001</v>
      </c>
      <c r="F115" s="155">
        <f>(D115-E115)/E115*100</f>
        <v>86.22421119669373</v>
      </c>
      <c r="G115" s="34">
        <v>6</v>
      </c>
      <c r="H115" s="34">
        <v>5578.5479999999998</v>
      </c>
      <c r="I115" s="34">
        <v>1</v>
      </c>
      <c r="J115" s="34">
        <v>50</v>
      </c>
      <c r="K115" s="34">
        <v>50</v>
      </c>
      <c r="L115" s="34">
        <v>0</v>
      </c>
      <c r="M115" s="31">
        <v>0</v>
      </c>
      <c r="N115" s="171">
        <f t="shared" si="26"/>
        <v>0.51523809277963883</v>
      </c>
    </row>
    <row r="116" spans="1:14">
      <c r="A116" s="220"/>
      <c r="B116" s="215" t="s">
        <v>22</v>
      </c>
      <c r="C116" s="34">
        <v>3.8999999999999999E-4</v>
      </c>
      <c r="D116" s="34">
        <v>3.8999999999999999E-4</v>
      </c>
      <c r="E116" s="34">
        <v>0</v>
      </c>
      <c r="F116" s="31">
        <v>0</v>
      </c>
      <c r="G116" s="34">
        <v>1</v>
      </c>
      <c r="H116" s="34">
        <v>3</v>
      </c>
      <c r="I116" s="34">
        <v>0</v>
      </c>
      <c r="J116" s="34">
        <v>0</v>
      </c>
      <c r="K116" s="34">
        <v>0</v>
      </c>
      <c r="L116" s="34">
        <v>0</v>
      </c>
      <c r="M116" s="31">
        <v>0</v>
      </c>
      <c r="N116" s="171">
        <f t="shared" si="26"/>
        <v>4.4107782782307123E-5</v>
      </c>
    </row>
    <row r="117" spans="1:14">
      <c r="A117" s="220"/>
      <c r="B117" s="215" t="s">
        <v>23</v>
      </c>
      <c r="C117" s="34">
        <v>0</v>
      </c>
      <c r="D117" s="34">
        <v>0</v>
      </c>
      <c r="E117" s="34">
        <v>0</v>
      </c>
      <c r="F117" s="31">
        <v>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1">
        <v>0</v>
      </c>
      <c r="N117" s="171">
        <f t="shared" si="26"/>
        <v>0</v>
      </c>
    </row>
    <row r="118" spans="1:14">
      <c r="A118" s="220"/>
      <c r="B118" s="215" t="s">
        <v>24</v>
      </c>
      <c r="C118" s="34">
        <v>4.2396260000000003</v>
      </c>
      <c r="D118" s="34">
        <v>10.905672000000001</v>
      </c>
      <c r="E118" s="34">
        <v>3.5111309999999998</v>
      </c>
      <c r="F118" s="155">
        <f>(D118-E118)/E118*100</f>
        <v>210.60282285109847</v>
      </c>
      <c r="G118" s="34">
        <v>68</v>
      </c>
      <c r="H118" s="34">
        <v>21142.959699999999</v>
      </c>
      <c r="I118" s="34">
        <v>10</v>
      </c>
      <c r="J118" s="34">
        <v>0</v>
      </c>
      <c r="K118" s="34">
        <v>2.1031</v>
      </c>
      <c r="L118" s="34">
        <v>10.122441999999999</v>
      </c>
      <c r="M118" s="31">
        <f t="shared" si="25"/>
        <v>-79.223392932258847</v>
      </c>
      <c r="N118" s="171">
        <f t="shared" si="26"/>
        <v>0.66666367129692761</v>
      </c>
    </row>
    <row r="119" spans="1:14">
      <c r="A119" s="220"/>
      <c r="B119" s="215" t="s">
        <v>25</v>
      </c>
      <c r="C119" s="34">
        <v>199.93999499999998</v>
      </c>
      <c r="D119" s="34">
        <v>202.975706</v>
      </c>
      <c r="E119" s="34">
        <v>4.7230999999999996</v>
      </c>
      <c r="F119" s="155">
        <f>(D119-E119)/E119*100</f>
        <v>4197.510236920667</v>
      </c>
      <c r="G119" s="34">
        <v>23</v>
      </c>
      <c r="H119" s="34">
        <v>4686.0870000000004</v>
      </c>
      <c r="I119" s="34">
        <v>30</v>
      </c>
      <c r="J119" s="34">
        <v>51.152600000000007</v>
      </c>
      <c r="K119" s="34">
        <v>126.0326</v>
      </c>
      <c r="L119" s="34">
        <v>125.76730000000001</v>
      </c>
      <c r="M119" s="31">
        <f t="shared" si="25"/>
        <v>0.21094513438707543</v>
      </c>
      <c r="N119" s="171">
        <f t="shared" si="26"/>
        <v>4.0395652023013024</v>
      </c>
    </row>
    <row r="120" spans="1:14">
      <c r="A120" s="220"/>
      <c r="B120" s="215" t="s">
        <v>26</v>
      </c>
      <c r="C120" s="34">
        <v>1.3990069999999999</v>
      </c>
      <c r="D120" s="34">
        <v>4.3882490000000001</v>
      </c>
      <c r="E120" s="34">
        <v>4.7804660000000005</v>
      </c>
      <c r="F120" s="155">
        <f>(D120-E120)/E120*100</f>
        <v>-8.2045767086305066</v>
      </c>
      <c r="G120" s="34">
        <v>301</v>
      </c>
      <c r="H120" s="34">
        <v>35561.165000000001</v>
      </c>
      <c r="I120" s="34">
        <v>8</v>
      </c>
      <c r="J120" s="34">
        <v>2.8834</v>
      </c>
      <c r="K120" s="34">
        <v>3.4317000000000002</v>
      </c>
      <c r="L120" s="34">
        <v>1.3229</v>
      </c>
      <c r="M120" s="31">
        <f t="shared" si="25"/>
        <v>159.4073626124424</v>
      </c>
      <c r="N120" s="171">
        <f t="shared" si="26"/>
        <v>6.8754388316520545E-2</v>
      </c>
    </row>
    <row r="121" spans="1:14">
      <c r="A121" s="220"/>
      <c r="B121" s="215" t="s">
        <v>27</v>
      </c>
      <c r="C121" s="31">
        <v>0</v>
      </c>
      <c r="D121" s="31">
        <v>0</v>
      </c>
      <c r="E121" s="31">
        <v>1.444566</v>
      </c>
      <c r="F121" s="155">
        <f>(D121-E121)/E121*100</f>
        <v>-100</v>
      </c>
      <c r="G121" s="34">
        <v>0</v>
      </c>
      <c r="H121" s="34">
        <v>0</v>
      </c>
      <c r="I121" s="34">
        <v>0</v>
      </c>
      <c r="J121" s="34">
        <v>0</v>
      </c>
      <c r="K121" s="34">
        <v>0</v>
      </c>
      <c r="L121" s="34">
        <v>0</v>
      </c>
      <c r="M121" s="31">
        <v>0</v>
      </c>
      <c r="N121" s="171">
        <f t="shared" si="26"/>
        <v>0</v>
      </c>
    </row>
    <row r="122" spans="1:14">
      <c r="A122" s="220"/>
      <c r="B122" s="14" t="s">
        <v>28</v>
      </c>
      <c r="C122" s="34">
        <v>0</v>
      </c>
      <c r="D122" s="34">
        <v>0</v>
      </c>
      <c r="E122" s="34">
        <v>0</v>
      </c>
      <c r="F122" s="31">
        <v>0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1">
        <v>0</v>
      </c>
      <c r="N122" s="171">
        <f t="shared" si="26"/>
        <v>0</v>
      </c>
    </row>
    <row r="123" spans="1:14">
      <c r="A123" s="220"/>
      <c r="B123" s="14" t="s">
        <v>29</v>
      </c>
      <c r="C123" s="34">
        <v>0</v>
      </c>
      <c r="D123" s="34">
        <v>0</v>
      </c>
      <c r="E123" s="34">
        <v>1.4150940000000001</v>
      </c>
      <c r="F123" s="155">
        <f t="shared" ref="F123:F131" si="27">(D123-E123)/E123*100</f>
        <v>-100</v>
      </c>
      <c r="G123" s="34">
        <v>0</v>
      </c>
      <c r="H123" s="34">
        <v>0</v>
      </c>
      <c r="I123" s="34">
        <v>0</v>
      </c>
      <c r="J123" s="34">
        <v>0</v>
      </c>
      <c r="K123" s="34">
        <v>0</v>
      </c>
      <c r="L123" s="34">
        <v>0</v>
      </c>
      <c r="M123" s="31">
        <v>0</v>
      </c>
      <c r="N123" s="171">
        <f t="shared" si="26"/>
        <v>0</v>
      </c>
    </row>
    <row r="124" spans="1:14">
      <c r="A124" s="220"/>
      <c r="B124" s="14" t="s">
        <v>30</v>
      </c>
      <c r="C124" s="34">
        <v>0</v>
      </c>
      <c r="D124" s="34">
        <v>0</v>
      </c>
      <c r="E124" s="34">
        <v>2.9472000000000002E-2</v>
      </c>
      <c r="F124" s="155">
        <f t="shared" si="27"/>
        <v>-100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171">
        <f t="shared" si="26"/>
        <v>0</v>
      </c>
    </row>
    <row r="125" spans="1:14" ht="14.25" thickBot="1">
      <c r="A125" s="221"/>
      <c r="B125" s="15" t="s">
        <v>129</v>
      </c>
      <c r="C125" s="16">
        <f t="shared" ref="C125:L125" si="28">C113+C115+C116+C117+C118+C119+C120+C121</f>
        <v>223.82948999999999</v>
      </c>
      <c r="D125" s="16">
        <f t="shared" si="28"/>
        <v>270.47033699999997</v>
      </c>
      <c r="E125" s="16">
        <f t="shared" si="28"/>
        <v>67.486835999999997</v>
      </c>
      <c r="F125" s="156">
        <f t="shared" si="27"/>
        <v>300.77495557800341</v>
      </c>
      <c r="G125" s="16">
        <f t="shared" si="28"/>
        <v>921</v>
      </c>
      <c r="H125" s="16">
        <f t="shared" si="28"/>
        <v>118887.98784000002</v>
      </c>
      <c r="I125" s="16">
        <f t="shared" si="28"/>
        <v>237</v>
      </c>
      <c r="J125" s="16">
        <f t="shared" si="28"/>
        <v>177.37957</v>
      </c>
      <c r="K125" s="16">
        <f t="shared" si="28"/>
        <v>310.30110400000001</v>
      </c>
      <c r="L125" s="16">
        <f t="shared" si="28"/>
        <v>203.24064000000001</v>
      </c>
      <c r="M125" s="16">
        <f t="shared" si="25"/>
        <v>52.67670088029638</v>
      </c>
      <c r="N125" s="172">
        <f t="shared" si="26"/>
        <v>0.89027656242965714</v>
      </c>
    </row>
    <row r="126" spans="1:14" ht="14.25" thickTop="1">
      <c r="A126" s="224" t="s">
        <v>37</v>
      </c>
      <c r="B126" s="18" t="s">
        <v>19</v>
      </c>
      <c r="C126" s="204">
        <v>195.27966900000001</v>
      </c>
      <c r="D126" s="208">
        <v>486.72587899999996</v>
      </c>
      <c r="E126" s="208">
        <v>379.30035800000002</v>
      </c>
      <c r="F126" s="157">
        <f t="shared" si="27"/>
        <v>28.322019406056015</v>
      </c>
      <c r="G126" s="208">
        <v>4032</v>
      </c>
      <c r="H126" s="208">
        <v>567565.66038200003</v>
      </c>
      <c r="I126" s="208">
        <v>711</v>
      </c>
      <c r="J126" s="208">
        <v>94.823087999999998</v>
      </c>
      <c r="K126" s="208">
        <v>203.24088399999999</v>
      </c>
      <c r="L126" s="208">
        <v>268.31827399999997</v>
      </c>
      <c r="M126" s="111">
        <f t="shared" si="25"/>
        <v>-24.253804643958013</v>
      </c>
      <c r="N126" s="173">
        <f t="shared" ref="N126:N138" si="29">D126/D327*100</f>
        <v>3.2309864440691465</v>
      </c>
    </row>
    <row r="127" spans="1:14">
      <c r="A127" s="220"/>
      <c r="B127" s="215" t="s">
        <v>20</v>
      </c>
      <c r="C127" s="72">
        <v>67.355234999999993</v>
      </c>
      <c r="D127" s="78">
        <v>157.08866699999999</v>
      </c>
      <c r="E127" s="78">
        <v>105.40012399999999</v>
      </c>
      <c r="F127" s="155">
        <f t="shared" si="27"/>
        <v>49.040305683131834</v>
      </c>
      <c r="G127" s="78">
        <v>1993</v>
      </c>
      <c r="H127" s="78">
        <v>39760</v>
      </c>
      <c r="I127" s="78">
        <v>348</v>
      </c>
      <c r="J127" s="78">
        <v>46.473399000000001</v>
      </c>
      <c r="K127" s="78">
        <v>85.767906999999994</v>
      </c>
      <c r="L127" s="78">
        <v>70.643057999999996</v>
      </c>
      <c r="M127" s="31">
        <f t="shared" si="25"/>
        <v>21.410241045907156</v>
      </c>
      <c r="N127" s="171">
        <f t="shared" si="29"/>
        <v>3.1975711536007161</v>
      </c>
    </row>
    <row r="128" spans="1:14">
      <c r="A128" s="220"/>
      <c r="B128" s="215" t="s">
        <v>21</v>
      </c>
      <c r="C128" s="72">
        <v>0.05</v>
      </c>
      <c r="D128" s="78">
        <v>7.4999999999999997E-2</v>
      </c>
      <c r="E128" s="78">
        <v>0.47169800000000001</v>
      </c>
      <c r="F128" s="155">
        <f t="shared" si="27"/>
        <v>-84.099996183999082</v>
      </c>
      <c r="G128" s="78">
        <v>3</v>
      </c>
      <c r="H128" s="78">
        <v>51</v>
      </c>
      <c r="I128" s="78">
        <v>1</v>
      </c>
      <c r="J128" s="78">
        <v>0</v>
      </c>
      <c r="K128" s="78">
        <v>41</v>
      </c>
      <c r="L128" s="78">
        <v>0</v>
      </c>
      <c r="M128" s="31">
        <v>0</v>
      </c>
      <c r="N128" s="171">
        <f t="shared" si="29"/>
        <v>8.487656459492867E-3</v>
      </c>
    </row>
    <row r="129" spans="1:14">
      <c r="A129" s="220"/>
      <c r="B129" s="215" t="s">
        <v>22</v>
      </c>
      <c r="C129" s="72">
        <v>-4.7888909999999996</v>
      </c>
      <c r="D129" s="78">
        <v>39.258290000000002</v>
      </c>
      <c r="E129" s="78">
        <v>37.146881999999998</v>
      </c>
      <c r="F129" s="155">
        <f t="shared" si="27"/>
        <v>5.6839440790750739</v>
      </c>
      <c r="G129" s="78">
        <v>1146</v>
      </c>
      <c r="H129" s="78">
        <v>579942.69999999995</v>
      </c>
      <c r="I129" s="78">
        <v>0</v>
      </c>
      <c r="J129" s="78">
        <v>0</v>
      </c>
      <c r="K129" s="78">
        <v>0</v>
      </c>
      <c r="L129" s="78">
        <v>0.52100000000000002</v>
      </c>
      <c r="M129" s="31">
        <f t="shared" si="25"/>
        <v>-100</v>
      </c>
      <c r="N129" s="171">
        <f t="shared" si="29"/>
        <v>4.4399900710892819</v>
      </c>
    </row>
    <row r="130" spans="1:14">
      <c r="A130" s="220"/>
      <c r="B130" s="215" t="s">
        <v>23</v>
      </c>
      <c r="C130" s="72">
        <v>0</v>
      </c>
      <c r="D130" s="78">
        <v>0</v>
      </c>
      <c r="E130" s="78">
        <v>1.1132E-2</v>
      </c>
      <c r="F130" s="155">
        <f t="shared" si="27"/>
        <v>-100</v>
      </c>
      <c r="G130" s="78">
        <v>3</v>
      </c>
      <c r="H130" s="78">
        <v>150</v>
      </c>
      <c r="I130" s="78">
        <v>0</v>
      </c>
      <c r="J130" s="78">
        <v>0</v>
      </c>
      <c r="K130" s="78">
        <v>0</v>
      </c>
      <c r="L130" s="78"/>
      <c r="M130" s="31">
        <v>0</v>
      </c>
      <c r="N130" s="171">
        <f t="shared" si="29"/>
        <v>0</v>
      </c>
    </row>
    <row r="131" spans="1:14">
      <c r="A131" s="220"/>
      <c r="B131" s="215" t="s">
        <v>24</v>
      </c>
      <c r="C131" s="72">
        <v>23.953499999999998</v>
      </c>
      <c r="D131" s="78">
        <v>61.233499999999999</v>
      </c>
      <c r="E131" s="78">
        <v>58.299112000000008</v>
      </c>
      <c r="F131" s="155">
        <f t="shared" si="27"/>
        <v>5.0333322401205542</v>
      </c>
      <c r="G131" s="78">
        <v>1150</v>
      </c>
      <c r="H131" s="78">
        <v>14695.525</v>
      </c>
      <c r="I131" s="78">
        <v>40</v>
      </c>
      <c r="J131" s="78">
        <v>19.582611249999999</v>
      </c>
      <c r="K131" s="78">
        <v>46.80686484999999</v>
      </c>
      <c r="L131" s="78">
        <v>24.608074999999999</v>
      </c>
      <c r="M131" s="31">
        <f t="shared" si="25"/>
        <v>90.209371720461633</v>
      </c>
      <c r="N131" s="171">
        <f t="shared" si="29"/>
        <v>3.7432035289856884</v>
      </c>
    </row>
    <row r="132" spans="1:14">
      <c r="A132" s="220"/>
      <c r="B132" s="215" t="s">
        <v>25</v>
      </c>
      <c r="C132" s="31">
        <v>0</v>
      </c>
      <c r="D132" s="31">
        <v>0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31">
        <v>0</v>
      </c>
      <c r="L132" s="31">
        <v>0</v>
      </c>
      <c r="M132" s="31">
        <v>0</v>
      </c>
      <c r="N132" s="171">
        <f t="shared" si="29"/>
        <v>0</v>
      </c>
    </row>
    <row r="133" spans="1:14">
      <c r="A133" s="220"/>
      <c r="B133" s="215" t="s">
        <v>26</v>
      </c>
      <c r="C133" s="72">
        <v>7.6310000000000002</v>
      </c>
      <c r="D133" s="78">
        <v>24.800999999999998</v>
      </c>
      <c r="E133" s="78">
        <v>24.374780000000001</v>
      </c>
      <c r="F133" s="155">
        <f>(D133-E133)/E133*100</f>
        <v>1.7486106541269177</v>
      </c>
      <c r="G133" s="78">
        <v>1698</v>
      </c>
      <c r="H133" s="78">
        <v>126437.62</v>
      </c>
      <c r="I133" s="78">
        <v>0</v>
      </c>
      <c r="J133" s="78">
        <v>0</v>
      </c>
      <c r="K133" s="78">
        <v>0</v>
      </c>
      <c r="L133" s="78">
        <v>11.863740999999999</v>
      </c>
      <c r="M133" s="31">
        <f t="shared" si="25"/>
        <v>-100</v>
      </c>
      <c r="N133" s="171">
        <f t="shared" si="29"/>
        <v>0.38857812868823671</v>
      </c>
    </row>
    <row r="134" spans="1:14">
      <c r="A134" s="220"/>
      <c r="B134" s="215" t="s">
        <v>27</v>
      </c>
      <c r="C134" s="75">
        <v>5.38</v>
      </c>
      <c r="D134" s="78">
        <f>6.451459+14.93</f>
        <v>21.381459</v>
      </c>
      <c r="E134" s="78">
        <v>5.9358029999999999</v>
      </c>
      <c r="F134" s="155">
        <f>(D134-E134)/E134*100</f>
        <v>260.21173546359273</v>
      </c>
      <c r="G134" s="78">
        <v>6</v>
      </c>
      <c r="H134" s="78">
        <v>172.45796300000001</v>
      </c>
      <c r="I134" s="78">
        <v>0</v>
      </c>
      <c r="J134" s="78">
        <v>0</v>
      </c>
      <c r="K134" s="78">
        <v>0</v>
      </c>
      <c r="L134" s="78">
        <v>0</v>
      </c>
      <c r="M134" s="31">
        <v>0</v>
      </c>
      <c r="N134" s="171">
        <f t="shared" si="29"/>
        <v>5.5318398060773832</v>
      </c>
    </row>
    <row r="135" spans="1:14">
      <c r="A135" s="220"/>
      <c r="B135" s="14" t="s">
        <v>28</v>
      </c>
      <c r="C135" s="31">
        <v>0</v>
      </c>
      <c r="D135" s="31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1">
        <v>0</v>
      </c>
      <c r="N135" s="171">
        <f t="shared" si="29"/>
        <v>0</v>
      </c>
    </row>
    <row r="136" spans="1:14">
      <c r="A136" s="220"/>
      <c r="B136" s="14" t="s">
        <v>29</v>
      </c>
      <c r="C136" s="75">
        <v>0</v>
      </c>
      <c r="D136" s="75">
        <v>0</v>
      </c>
      <c r="E136" s="75">
        <v>0</v>
      </c>
      <c r="F136" s="31">
        <v>0</v>
      </c>
      <c r="G136" s="80">
        <v>0</v>
      </c>
      <c r="H136" s="80">
        <v>0</v>
      </c>
      <c r="I136" s="75">
        <v>0</v>
      </c>
      <c r="J136" s="75">
        <v>0</v>
      </c>
      <c r="K136" s="75">
        <v>0</v>
      </c>
      <c r="L136" s="31">
        <v>0</v>
      </c>
      <c r="M136" s="31">
        <v>0</v>
      </c>
      <c r="N136" s="171">
        <f t="shared" si="29"/>
        <v>0</v>
      </c>
    </row>
    <row r="137" spans="1:14">
      <c r="A137" s="220"/>
      <c r="B137" s="14" t="s">
        <v>30</v>
      </c>
      <c r="C137" s="75">
        <v>0.42627599999999999</v>
      </c>
      <c r="D137" s="81">
        <v>6.4514589999999998</v>
      </c>
      <c r="E137" s="81">
        <v>5.9358029999999999</v>
      </c>
      <c r="F137" s="155">
        <f>(D137-E137)/E137*100</f>
        <v>8.6872155292215716</v>
      </c>
      <c r="G137" s="81">
        <v>6</v>
      </c>
      <c r="H137" s="81">
        <v>172.45796300000001</v>
      </c>
      <c r="I137" s="75">
        <v>0</v>
      </c>
      <c r="J137" s="75">
        <v>0</v>
      </c>
      <c r="K137" s="75">
        <v>0</v>
      </c>
      <c r="L137" s="80">
        <v>0</v>
      </c>
      <c r="M137" s="31">
        <v>0</v>
      </c>
      <c r="N137" s="171">
        <f t="shared" si="29"/>
        <v>3.6379709841958521</v>
      </c>
    </row>
    <row r="138" spans="1:14" ht="14.25" thickBot="1">
      <c r="A138" s="225"/>
      <c r="B138" s="35" t="s">
        <v>129</v>
      </c>
      <c r="C138" s="36">
        <f t="shared" ref="C138:L138" si="30">C126+C128+C129+C130+C131+C132+C133+C134</f>
        <v>227.505278</v>
      </c>
      <c r="D138" s="36">
        <f t="shared" si="30"/>
        <v>633.47512800000004</v>
      </c>
      <c r="E138" s="36">
        <f t="shared" si="30"/>
        <v>505.53976500000005</v>
      </c>
      <c r="F138" s="205">
        <f>(D138-E138)/E138*100</f>
        <v>25.306686408733835</v>
      </c>
      <c r="G138" s="36">
        <f t="shared" si="30"/>
        <v>8038</v>
      </c>
      <c r="H138" s="36">
        <f t="shared" si="30"/>
        <v>1289014.9633450001</v>
      </c>
      <c r="I138" s="36">
        <f t="shared" si="30"/>
        <v>752</v>
      </c>
      <c r="J138" s="36">
        <f t="shared" si="30"/>
        <v>114.40569925</v>
      </c>
      <c r="K138" s="36">
        <f t="shared" si="30"/>
        <v>291.04774885</v>
      </c>
      <c r="L138" s="36">
        <f t="shared" si="30"/>
        <v>305.31108999999998</v>
      </c>
      <c r="M138" s="36">
        <f>(K138-L138)/L138*100</f>
        <v>-4.6717402731751321</v>
      </c>
      <c r="N138" s="206">
        <f t="shared" si="29"/>
        <v>2.0851383023955306</v>
      </c>
    </row>
    <row r="142" spans="1:14" s="57" customFormat="1" ht="18.75">
      <c r="A142" s="226" t="str">
        <f>A1</f>
        <v>2024年2月丹东市财产保险业务统计表</v>
      </c>
      <c r="B142" s="226"/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</row>
    <row r="143" spans="1:14" s="57" customFormat="1" ht="14.25" thickBot="1">
      <c r="B143" s="59" t="s">
        <v>0</v>
      </c>
      <c r="C143" s="58"/>
      <c r="D143" s="58"/>
      <c r="F143" s="154"/>
      <c r="G143" s="73" t="str">
        <f>G2</f>
        <v>（2024年2月）</v>
      </c>
      <c r="H143" s="58"/>
      <c r="I143" s="58"/>
      <c r="J143" s="58"/>
      <c r="K143" s="58"/>
      <c r="L143" s="59" t="s">
        <v>1</v>
      </c>
      <c r="N143" s="170"/>
    </row>
    <row r="144" spans="1:14" ht="13.5" customHeight="1">
      <c r="A144" s="222" t="s">
        <v>115</v>
      </c>
      <c r="B144" s="164" t="s">
        <v>3</v>
      </c>
      <c r="C144" s="227" t="s">
        <v>4</v>
      </c>
      <c r="D144" s="227"/>
      <c r="E144" s="227"/>
      <c r="F144" s="228"/>
      <c r="G144" s="227" t="s">
        <v>5</v>
      </c>
      <c r="H144" s="227"/>
      <c r="I144" s="227" t="s">
        <v>6</v>
      </c>
      <c r="J144" s="227"/>
      <c r="K144" s="227"/>
      <c r="L144" s="227"/>
      <c r="M144" s="227"/>
      <c r="N144" s="230" t="s">
        <v>7</v>
      </c>
    </row>
    <row r="145" spans="1:14">
      <c r="A145" s="220"/>
      <c r="B145" s="58" t="s">
        <v>8</v>
      </c>
      <c r="C145" s="229" t="s">
        <v>9</v>
      </c>
      <c r="D145" s="229" t="s">
        <v>10</v>
      </c>
      <c r="E145" s="229" t="s">
        <v>11</v>
      </c>
      <c r="F145" s="199" t="s">
        <v>12</v>
      </c>
      <c r="G145" s="229" t="s">
        <v>13</v>
      </c>
      <c r="H145" s="229" t="s">
        <v>14</v>
      </c>
      <c r="I145" s="215" t="s">
        <v>13</v>
      </c>
      <c r="J145" s="229" t="s">
        <v>15</v>
      </c>
      <c r="K145" s="229"/>
      <c r="L145" s="229"/>
      <c r="M145" s="216" t="s">
        <v>12</v>
      </c>
      <c r="N145" s="231"/>
    </row>
    <row r="146" spans="1:14">
      <c r="A146" s="223"/>
      <c r="B146" s="165" t="s">
        <v>16</v>
      </c>
      <c r="C146" s="229"/>
      <c r="D146" s="229"/>
      <c r="E146" s="229"/>
      <c r="F146" s="200" t="s">
        <v>17</v>
      </c>
      <c r="G146" s="229"/>
      <c r="H146" s="229"/>
      <c r="I146" s="33" t="s">
        <v>18</v>
      </c>
      <c r="J146" s="215" t="s">
        <v>9</v>
      </c>
      <c r="K146" s="215" t="s">
        <v>10</v>
      </c>
      <c r="L146" s="215" t="s">
        <v>11</v>
      </c>
      <c r="M146" s="217" t="s">
        <v>17</v>
      </c>
      <c r="N146" s="198" t="s">
        <v>17</v>
      </c>
    </row>
    <row r="147" spans="1:14" ht="12.75" customHeight="1">
      <c r="A147" s="219" t="s">
        <v>38</v>
      </c>
      <c r="B147" s="215" t="s">
        <v>19</v>
      </c>
      <c r="C147" s="23">
        <v>0</v>
      </c>
      <c r="D147" s="125">
        <v>0</v>
      </c>
      <c r="E147" s="125">
        <v>0.1376</v>
      </c>
      <c r="F147" s="12">
        <f>(D147-E147)/E147*100</f>
        <v>-100</v>
      </c>
      <c r="G147" s="20">
        <v>0</v>
      </c>
      <c r="H147" s="20">
        <v>0</v>
      </c>
      <c r="I147" s="31">
        <v>0</v>
      </c>
      <c r="J147" s="23">
        <v>0</v>
      </c>
      <c r="K147" s="23">
        <v>0</v>
      </c>
      <c r="L147" s="23">
        <v>0.13250000000000001</v>
      </c>
      <c r="M147" s="31">
        <f>(K147-L147)/L147*100</f>
        <v>-100</v>
      </c>
      <c r="N147" s="171">
        <f t="shared" ref="N147:N159" si="31">D147/D327*100</f>
        <v>0</v>
      </c>
    </row>
    <row r="148" spans="1:14" ht="12.75" customHeight="1">
      <c r="A148" s="220"/>
      <c r="B148" s="215" t="s">
        <v>20</v>
      </c>
      <c r="C148" s="126">
        <v>0</v>
      </c>
      <c r="D148" s="126">
        <v>0</v>
      </c>
      <c r="E148" s="168">
        <v>0</v>
      </c>
      <c r="F148" s="31">
        <v>0</v>
      </c>
      <c r="G148" s="20">
        <v>0</v>
      </c>
      <c r="H148" s="20">
        <v>0</v>
      </c>
      <c r="I148" s="31">
        <v>0</v>
      </c>
      <c r="J148" s="126">
        <v>0</v>
      </c>
      <c r="K148" s="126">
        <v>0</v>
      </c>
      <c r="L148" s="126">
        <v>0</v>
      </c>
      <c r="M148" s="31">
        <v>0</v>
      </c>
      <c r="N148" s="171">
        <f t="shared" si="31"/>
        <v>0</v>
      </c>
    </row>
    <row r="149" spans="1:14" ht="12.75" customHeight="1">
      <c r="A149" s="220"/>
      <c r="B149" s="215" t="s">
        <v>21</v>
      </c>
      <c r="C149" s="23">
        <v>0</v>
      </c>
      <c r="D149" s="23">
        <v>8.4527999999999999</v>
      </c>
      <c r="E149" s="23">
        <v>0.89490000000000003</v>
      </c>
      <c r="F149" s="12">
        <f>(D149-E149)/E149*100</f>
        <v>844.55246396245388</v>
      </c>
      <c r="G149" s="30">
        <v>2</v>
      </c>
      <c r="H149" s="30">
        <v>25001.64</v>
      </c>
      <c r="I149" s="31">
        <v>0</v>
      </c>
      <c r="J149" s="23">
        <v>0</v>
      </c>
      <c r="K149" s="23">
        <v>1.9377</v>
      </c>
      <c r="L149" s="23">
        <v>0.74650000000000005</v>
      </c>
      <c r="M149" s="31">
        <f>(K149-L149)/L149*100</f>
        <v>159.57133288680504</v>
      </c>
      <c r="N149" s="171">
        <f t="shared" si="31"/>
        <v>0.95659283361068403</v>
      </c>
    </row>
    <row r="150" spans="1:14" ht="12.75" customHeight="1">
      <c r="A150" s="220"/>
      <c r="B150" s="215" t="s">
        <v>22</v>
      </c>
      <c r="C150" s="23">
        <v>0</v>
      </c>
      <c r="D150" s="23">
        <v>0.17100000000000001</v>
      </c>
      <c r="E150" s="23">
        <v>1.89E-2</v>
      </c>
      <c r="F150" s="12">
        <f>(D150-E150)/E150*100</f>
        <v>804.7619047619047</v>
      </c>
      <c r="G150" s="30">
        <v>1</v>
      </c>
      <c r="H150" s="30">
        <v>659.3</v>
      </c>
      <c r="I150" s="31">
        <v>0</v>
      </c>
      <c r="J150" s="23">
        <v>0</v>
      </c>
      <c r="K150" s="23">
        <v>0</v>
      </c>
      <c r="L150" s="23">
        <v>0</v>
      </c>
      <c r="M150" s="31">
        <v>0</v>
      </c>
      <c r="N150" s="171">
        <f t="shared" si="31"/>
        <v>1.9339566296857739E-2</v>
      </c>
    </row>
    <row r="151" spans="1:14" ht="12.75" customHeight="1">
      <c r="A151" s="220"/>
      <c r="B151" s="215" t="s">
        <v>23</v>
      </c>
      <c r="C151" s="127">
        <v>8.2539999999999996</v>
      </c>
      <c r="D151" s="127">
        <v>16.972200000000001</v>
      </c>
      <c r="E151" s="127">
        <v>14.148300000000001</v>
      </c>
      <c r="F151" s="12">
        <f>(D151-E151)/E151*100</f>
        <v>19.9592883950722</v>
      </c>
      <c r="G151" s="30">
        <v>100</v>
      </c>
      <c r="H151" s="30">
        <v>166274.9981</v>
      </c>
      <c r="I151" s="31">
        <v>0</v>
      </c>
      <c r="J151" s="20">
        <v>0</v>
      </c>
      <c r="K151" s="20">
        <v>0</v>
      </c>
      <c r="L151" s="20">
        <v>0</v>
      </c>
      <c r="M151" s="31">
        <v>0</v>
      </c>
      <c r="N151" s="171">
        <f t="shared" si="31"/>
        <v>14.289665054181331</v>
      </c>
    </row>
    <row r="152" spans="1:14" ht="12.75" customHeight="1">
      <c r="A152" s="220"/>
      <c r="B152" s="215" t="s">
        <v>24</v>
      </c>
      <c r="C152" s="23">
        <v>0</v>
      </c>
      <c r="D152" s="23">
        <v>0</v>
      </c>
      <c r="E152" s="23">
        <v>38.774900000000002</v>
      </c>
      <c r="F152" s="12">
        <f>(D152-E152)/E152*100</f>
        <v>-100</v>
      </c>
      <c r="G152" s="30">
        <v>0</v>
      </c>
      <c r="H152" s="30">
        <v>0</v>
      </c>
      <c r="I152" s="31">
        <v>0</v>
      </c>
      <c r="J152" s="23">
        <v>0</v>
      </c>
      <c r="K152" s="23">
        <v>0</v>
      </c>
      <c r="L152" s="23">
        <v>8.77E-2</v>
      </c>
      <c r="M152" s="31">
        <f t="shared" ref="M152:M154" si="32">(K152-L152)/L152*100</f>
        <v>-100</v>
      </c>
      <c r="N152" s="171">
        <f t="shared" si="31"/>
        <v>0</v>
      </c>
    </row>
    <row r="153" spans="1:14" ht="12.75" customHeight="1">
      <c r="A153" s="220"/>
      <c r="B153" s="215" t="s">
        <v>25</v>
      </c>
      <c r="C153" s="31">
        <v>0</v>
      </c>
      <c r="D153" s="31">
        <v>0</v>
      </c>
      <c r="E153" s="31">
        <v>0</v>
      </c>
      <c r="F153" s="31">
        <v>0</v>
      </c>
      <c r="G153" s="31">
        <v>0</v>
      </c>
      <c r="H153" s="31">
        <v>0</v>
      </c>
      <c r="I153" s="31">
        <v>0</v>
      </c>
      <c r="J153" s="31">
        <v>0</v>
      </c>
      <c r="K153" s="31">
        <v>0</v>
      </c>
      <c r="L153" s="31">
        <v>0</v>
      </c>
      <c r="M153" s="31">
        <v>0</v>
      </c>
      <c r="N153" s="171">
        <f t="shared" si="31"/>
        <v>0</v>
      </c>
    </row>
    <row r="154" spans="1:14" ht="12.75" customHeight="1">
      <c r="A154" s="220"/>
      <c r="B154" s="215" t="s">
        <v>26</v>
      </c>
      <c r="C154" s="128">
        <v>0</v>
      </c>
      <c r="D154" s="128">
        <v>10.3444</v>
      </c>
      <c r="E154" s="128">
        <v>10.622199999999999</v>
      </c>
      <c r="F154" s="12">
        <f>(D154-E154)/E154*100</f>
        <v>-2.6152774378188997</v>
      </c>
      <c r="G154" s="30">
        <v>4</v>
      </c>
      <c r="H154" s="30">
        <v>116127</v>
      </c>
      <c r="I154" s="31">
        <v>0</v>
      </c>
      <c r="J154" s="23">
        <v>0</v>
      </c>
      <c r="K154" s="23">
        <v>3.6200000000000003E-2</v>
      </c>
      <c r="L154" s="23">
        <v>1.9518</v>
      </c>
      <c r="M154" s="31">
        <f t="shared" si="32"/>
        <v>-98.145301772722618</v>
      </c>
      <c r="N154" s="171">
        <f t="shared" si="31"/>
        <v>0.16207441612848658</v>
      </c>
    </row>
    <row r="155" spans="1:14" ht="12.75" customHeight="1">
      <c r="A155" s="220"/>
      <c r="B155" s="215" t="s">
        <v>27</v>
      </c>
      <c r="C155" s="34">
        <v>0.68300000000000005</v>
      </c>
      <c r="D155" s="34">
        <v>4.2755000000000001</v>
      </c>
      <c r="E155" s="20">
        <v>0.02</v>
      </c>
      <c r="F155" s="12">
        <f>(D155-E155)/E155*100</f>
        <v>21277.500000000004</v>
      </c>
      <c r="G155" s="129">
        <v>2</v>
      </c>
      <c r="H155" s="129">
        <v>192.1361</v>
      </c>
      <c r="I155" s="31">
        <v>0</v>
      </c>
      <c r="J155" s="23">
        <v>0</v>
      </c>
      <c r="K155" s="23">
        <v>0</v>
      </c>
      <c r="L155" s="23">
        <v>0</v>
      </c>
      <c r="M155" s="31">
        <v>0</v>
      </c>
      <c r="N155" s="171">
        <f t="shared" si="31"/>
        <v>1.1061631056554118</v>
      </c>
    </row>
    <row r="156" spans="1:14" ht="12.75" customHeight="1">
      <c r="A156" s="220"/>
      <c r="B156" s="14" t="s">
        <v>28</v>
      </c>
      <c r="C156" s="31">
        <v>0</v>
      </c>
      <c r="D156" s="31">
        <v>0</v>
      </c>
      <c r="E156" s="31">
        <v>0</v>
      </c>
      <c r="F156" s="31">
        <v>0</v>
      </c>
      <c r="G156" s="31">
        <v>0</v>
      </c>
      <c r="H156" s="31">
        <v>0</v>
      </c>
      <c r="I156" s="31">
        <v>0</v>
      </c>
      <c r="J156" s="30"/>
      <c r="K156" s="30"/>
      <c r="L156" s="30"/>
      <c r="M156" s="31">
        <v>0</v>
      </c>
      <c r="N156" s="171">
        <f t="shared" si="31"/>
        <v>0</v>
      </c>
    </row>
    <row r="157" spans="1:14" ht="12.75" customHeight="1">
      <c r="A157" s="220"/>
      <c r="B157" s="14" t="s">
        <v>29</v>
      </c>
      <c r="C157" s="30">
        <v>0</v>
      </c>
      <c r="D157" s="128">
        <v>0</v>
      </c>
      <c r="E157" s="30">
        <v>0</v>
      </c>
      <c r="F157" s="31">
        <v>0</v>
      </c>
      <c r="G157" s="31">
        <v>0</v>
      </c>
      <c r="H157" s="31">
        <v>0</v>
      </c>
      <c r="I157" s="31">
        <v>0</v>
      </c>
      <c r="J157" s="31">
        <v>0</v>
      </c>
      <c r="K157" s="31">
        <v>0</v>
      </c>
      <c r="L157" s="31">
        <v>0</v>
      </c>
      <c r="M157" s="31">
        <v>0</v>
      </c>
      <c r="N157" s="171">
        <f t="shared" si="31"/>
        <v>0</v>
      </c>
    </row>
    <row r="158" spans="1:14" ht="12.75" customHeight="1">
      <c r="A158" s="220"/>
      <c r="B158" s="14" t="s">
        <v>30</v>
      </c>
      <c r="C158" s="34">
        <v>0.68300000000000005</v>
      </c>
      <c r="D158" s="34">
        <v>4.2755000000000001</v>
      </c>
      <c r="E158" s="34">
        <v>0</v>
      </c>
      <c r="F158" s="31">
        <v>0</v>
      </c>
      <c r="G158" s="129">
        <v>2</v>
      </c>
      <c r="H158" s="129">
        <v>192.1361</v>
      </c>
      <c r="I158" s="31">
        <v>0</v>
      </c>
      <c r="J158" s="129">
        <v>0</v>
      </c>
      <c r="K158" s="129">
        <v>0</v>
      </c>
      <c r="L158" s="129">
        <v>0</v>
      </c>
      <c r="M158" s="31">
        <v>0</v>
      </c>
      <c r="N158" s="171">
        <f t="shared" si="31"/>
        <v>2.4109499793658093</v>
      </c>
    </row>
    <row r="159" spans="1:14" ht="12.75" customHeight="1" thickBot="1">
      <c r="A159" s="221"/>
      <c r="B159" s="15" t="s">
        <v>129</v>
      </c>
      <c r="C159" s="16">
        <f t="shared" ref="C159:L159" si="33">C147+C149+C150+C151+C152+C153+C154+C155</f>
        <v>8.9369999999999994</v>
      </c>
      <c r="D159" s="16">
        <f t="shared" si="33"/>
        <v>40.215899999999998</v>
      </c>
      <c r="E159" s="16">
        <f t="shared" si="33"/>
        <v>64.616799999999998</v>
      </c>
      <c r="F159" s="17">
        <f t="shared" ref="F159:F165" si="34">(D159-E159)/E159*100</f>
        <v>-37.762470441123675</v>
      </c>
      <c r="G159" s="16">
        <f t="shared" si="33"/>
        <v>109</v>
      </c>
      <c r="H159" s="16">
        <f t="shared" si="33"/>
        <v>308255.07420000003</v>
      </c>
      <c r="I159" s="16">
        <f t="shared" si="33"/>
        <v>0</v>
      </c>
      <c r="J159" s="16">
        <f t="shared" si="33"/>
        <v>0</v>
      </c>
      <c r="K159" s="16">
        <f t="shared" si="33"/>
        <v>1.9739</v>
      </c>
      <c r="L159" s="16">
        <f t="shared" si="33"/>
        <v>2.9184999999999999</v>
      </c>
      <c r="M159" s="16">
        <f>(K159-L159)/L159*100</f>
        <v>-32.365941408257662</v>
      </c>
      <c r="N159" s="172">
        <f t="shared" si="31"/>
        <v>0.13237412133299795</v>
      </c>
    </row>
    <row r="160" spans="1:14" ht="14.25" thickTop="1">
      <c r="A160" s="224" t="s">
        <v>39</v>
      </c>
      <c r="B160" s="215" t="s">
        <v>19</v>
      </c>
      <c r="C160" s="29">
        <v>267.52553499999999</v>
      </c>
      <c r="D160" s="29">
        <v>743.13735999999994</v>
      </c>
      <c r="E160" s="29">
        <v>659.90193599999998</v>
      </c>
      <c r="F160" s="12">
        <f t="shared" si="34"/>
        <v>12.613301986130249</v>
      </c>
      <c r="G160" s="29">
        <v>6403</v>
      </c>
      <c r="H160" s="29">
        <v>837150.24104700005</v>
      </c>
      <c r="I160" s="30">
        <v>934</v>
      </c>
      <c r="J160" s="30">
        <v>289.64</v>
      </c>
      <c r="K160" s="29">
        <v>657.94</v>
      </c>
      <c r="L160" s="29">
        <v>403.46</v>
      </c>
      <c r="M160" s="33">
        <f t="shared" ref="M160:M180" si="35">(K160-L160)/L160*100</f>
        <v>63.074406384771741</v>
      </c>
      <c r="N160" s="171">
        <f t="shared" ref="N160:N172" si="36">D160/D327*100</f>
        <v>4.9330985670505783</v>
      </c>
    </row>
    <row r="161" spans="1:14">
      <c r="A161" s="220"/>
      <c r="B161" s="215" t="s">
        <v>20</v>
      </c>
      <c r="C161" s="29">
        <v>95.504706999999996</v>
      </c>
      <c r="D161" s="29">
        <v>256.86927599999996</v>
      </c>
      <c r="E161" s="29">
        <v>190.356854</v>
      </c>
      <c r="F161" s="12">
        <f t="shared" si="34"/>
        <v>34.940912608274118</v>
      </c>
      <c r="G161" s="29">
        <v>3200</v>
      </c>
      <c r="H161" s="29">
        <v>64000</v>
      </c>
      <c r="I161" s="30">
        <v>492</v>
      </c>
      <c r="J161" s="30">
        <v>73.290000000000006</v>
      </c>
      <c r="K161" s="29">
        <v>239</v>
      </c>
      <c r="L161" s="29">
        <v>111.09</v>
      </c>
      <c r="M161" s="33">
        <f t="shared" si="35"/>
        <v>115.14087676658565</v>
      </c>
      <c r="N161" s="171">
        <f t="shared" si="36"/>
        <v>5.2286253545196901</v>
      </c>
    </row>
    <row r="162" spans="1:14">
      <c r="A162" s="220"/>
      <c r="B162" s="215" t="s">
        <v>21</v>
      </c>
      <c r="C162" s="29">
        <v>0.79967700000000008</v>
      </c>
      <c r="D162" s="29">
        <v>109.552173</v>
      </c>
      <c r="E162" s="29">
        <v>119.14016799999999</v>
      </c>
      <c r="F162" s="12">
        <f t="shared" si="34"/>
        <v>-8.0476594594024693</v>
      </c>
      <c r="G162" s="29">
        <v>31</v>
      </c>
      <c r="H162" s="29">
        <v>121968.406582</v>
      </c>
      <c r="I162" s="30">
        <v>4</v>
      </c>
      <c r="J162" s="30">
        <v>1.55</v>
      </c>
      <c r="K162" s="29">
        <v>2.88</v>
      </c>
      <c r="L162" s="29">
        <v>2.58</v>
      </c>
      <c r="M162" s="33">
        <f t="shared" si="35"/>
        <v>11.627906976744178</v>
      </c>
      <c r="N162" s="171">
        <f t="shared" si="36"/>
        <v>12.397882784199066</v>
      </c>
    </row>
    <row r="163" spans="1:14">
      <c r="A163" s="220"/>
      <c r="B163" s="215" t="s">
        <v>22</v>
      </c>
      <c r="C163" s="29">
        <v>8.6952570000000016</v>
      </c>
      <c r="D163" s="29">
        <v>154.58906299999998</v>
      </c>
      <c r="E163" s="29">
        <v>130.330747</v>
      </c>
      <c r="F163" s="12">
        <f t="shared" si="34"/>
        <v>18.612888024036245</v>
      </c>
      <c r="G163" s="29">
        <v>1736</v>
      </c>
      <c r="H163" s="29">
        <v>165350.45000000001</v>
      </c>
      <c r="I163" s="30">
        <v>75</v>
      </c>
      <c r="J163" s="30">
        <v>15.19</v>
      </c>
      <c r="K163" s="29">
        <v>30.2</v>
      </c>
      <c r="L163" s="29">
        <v>17.600000000000001</v>
      </c>
      <c r="M163" s="33">
        <f t="shared" si="35"/>
        <v>71.590909090909065</v>
      </c>
      <c r="N163" s="171">
        <f t="shared" si="36"/>
        <v>17.483540541857412</v>
      </c>
    </row>
    <row r="164" spans="1:14">
      <c r="A164" s="220"/>
      <c r="B164" s="215" t="s">
        <v>23</v>
      </c>
      <c r="C164" s="29">
        <v>1.6980000000000002E-2</v>
      </c>
      <c r="D164" s="29">
        <v>7.3867910000000006</v>
      </c>
      <c r="E164" s="29">
        <v>7.6566049999999999</v>
      </c>
      <c r="F164" s="12">
        <f t="shared" si="34"/>
        <v>-3.5239378288418868</v>
      </c>
      <c r="G164" s="29">
        <v>11</v>
      </c>
      <c r="H164" s="29">
        <v>2201</v>
      </c>
      <c r="I164" s="31">
        <v>0</v>
      </c>
      <c r="J164" s="31">
        <v>0</v>
      </c>
      <c r="K164" s="31">
        <v>0</v>
      </c>
      <c r="L164" s="31">
        <v>0</v>
      </c>
      <c r="M164" s="31">
        <v>0</v>
      </c>
      <c r="N164" s="171">
        <f t="shared" si="36"/>
        <v>6.2192744143505951</v>
      </c>
    </row>
    <row r="165" spans="1:14">
      <c r="A165" s="220"/>
      <c r="B165" s="215" t="s">
        <v>24</v>
      </c>
      <c r="C165" s="29">
        <v>9.977469000000001</v>
      </c>
      <c r="D165" s="29">
        <v>23.240231000000001</v>
      </c>
      <c r="E165" s="29">
        <v>57.903853000000005</v>
      </c>
      <c r="F165" s="12">
        <f t="shared" si="34"/>
        <v>-59.864102653065245</v>
      </c>
      <c r="G165" s="29">
        <v>54</v>
      </c>
      <c r="H165" s="29">
        <v>84337.856</v>
      </c>
      <c r="I165" s="30">
        <v>86</v>
      </c>
      <c r="J165" s="30">
        <v>14.17</v>
      </c>
      <c r="K165" s="29">
        <v>35.5</v>
      </c>
      <c r="L165" s="29">
        <v>68.510000000000005</v>
      </c>
      <c r="M165" s="33">
        <f t="shared" si="35"/>
        <v>-48.182747044227128</v>
      </c>
      <c r="N165" s="171">
        <f t="shared" si="36"/>
        <v>1.4206751972962939</v>
      </c>
    </row>
    <row r="166" spans="1:14">
      <c r="A166" s="220"/>
      <c r="B166" s="215" t="s">
        <v>25</v>
      </c>
      <c r="C166" s="29">
        <v>0</v>
      </c>
      <c r="D166" s="29">
        <v>3.7054999999999998</v>
      </c>
      <c r="E166" s="29">
        <v>0</v>
      </c>
      <c r="F166" s="31">
        <v>0</v>
      </c>
      <c r="G166" s="29">
        <v>2</v>
      </c>
      <c r="H166" s="29">
        <v>202.70249999999999</v>
      </c>
      <c r="I166" s="130">
        <v>1</v>
      </c>
      <c r="J166" s="30">
        <v>4.3</v>
      </c>
      <c r="K166" s="29">
        <v>4.3</v>
      </c>
      <c r="L166" s="31">
        <v>0</v>
      </c>
      <c r="M166" s="31">
        <v>0</v>
      </c>
      <c r="N166" s="171">
        <f t="shared" si="36"/>
        <v>7.3745814965301693E-2</v>
      </c>
    </row>
    <row r="167" spans="1:14">
      <c r="A167" s="220"/>
      <c r="B167" s="215" t="s">
        <v>26</v>
      </c>
      <c r="C167" s="29">
        <v>27.994208999999998</v>
      </c>
      <c r="D167" s="29">
        <v>2650.6593170000001</v>
      </c>
      <c r="E167" s="29">
        <v>2397.5747899999997</v>
      </c>
      <c r="F167" s="12">
        <f>(D167-E167)/E167*100</f>
        <v>10.555855360824863</v>
      </c>
      <c r="G167" s="29">
        <v>3332</v>
      </c>
      <c r="H167" s="29">
        <v>684103.65999999992</v>
      </c>
      <c r="I167" s="30">
        <v>2546</v>
      </c>
      <c r="J167" s="30">
        <v>97.46</v>
      </c>
      <c r="K167" s="29">
        <v>111.2</v>
      </c>
      <c r="L167" s="29">
        <v>13.11</v>
      </c>
      <c r="M167" s="33">
        <f t="shared" si="35"/>
        <v>748.20747520976352</v>
      </c>
      <c r="N167" s="171">
        <f t="shared" si="36"/>
        <v>41.530109156481579</v>
      </c>
    </row>
    <row r="168" spans="1:14">
      <c r="A168" s="220"/>
      <c r="B168" s="215" t="s">
        <v>27</v>
      </c>
      <c r="C168" s="29">
        <v>1.1937740000000001</v>
      </c>
      <c r="D168" s="29">
        <v>18.271865000000002</v>
      </c>
      <c r="E168" s="29">
        <v>3.2233950000000005</v>
      </c>
      <c r="F168" s="12">
        <f>(D168-E168)/E168*100</f>
        <v>466.85156488733151</v>
      </c>
      <c r="G168" s="29">
        <v>8</v>
      </c>
      <c r="H168" s="29">
        <v>1297.805877</v>
      </c>
      <c r="I168" s="31">
        <v>0</v>
      </c>
      <c r="J168" s="31">
        <v>0</v>
      </c>
      <c r="K168" s="31">
        <v>0</v>
      </c>
      <c r="L168" s="31">
        <v>0</v>
      </c>
      <c r="M168" s="31">
        <v>0</v>
      </c>
      <c r="N168" s="171">
        <f t="shared" si="36"/>
        <v>4.7273214675514961</v>
      </c>
    </row>
    <row r="169" spans="1:14">
      <c r="A169" s="220"/>
      <c r="B169" s="14" t="s">
        <v>28</v>
      </c>
      <c r="C169" s="29">
        <v>0</v>
      </c>
      <c r="D169" s="29">
        <v>0</v>
      </c>
      <c r="E169" s="29">
        <v>0</v>
      </c>
      <c r="F169" s="31">
        <v>0</v>
      </c>
      <c r="G169" s="29">
        <v>0</v>
      </c>
      <c r="H169" s="29">
        <v>0</v>
      </c>
      <c r="I169" s="31">
        <v>0</v>
      </c>
      <c r="J169" s="31">
        <v>0</v>
      </c>
      <c r="K169" s="31">
        <v>0</v>
      </c>
      <c r="L169" s="31">
        <v>0</v>
      </c>
      <c r="M169" s="31">
        <v>0</v>
      </c>
      <c r="N169" s="171">
        <f t="shared" si="36"/>
        <v>0</v>
      </c>
    </row>
    <row r="170" spans="1:14">
      <c r="A170" s="220"/>
      <c r="B170" s="14" t="s">
        <v>29</v>
      </c>
      <c r="C170" s="29">
        <v>4.7169999999999997E-2</v>
      </c>
      <c r="D170" s="29">
        <v>4.7169999999999997E-2</v>
      </c>
      <c r="E170" s="29">
        <v>0</v>
      </c>
      <c r="F170" s="31">
        <v>0</v>
      </c>
      <c r="G170" s="29">
        <v>1</v>
      </c>
      <c r="H170" s="29">
        <v>0.8</v>
      </c>
      <c r="I170" s="31">
        <v>0</v>
      </c>
      <c r="J170" s="31">
        <v>0</v>
      </c>
      <c r="K170" s="31">
        <v>0</v>
      </c>
      <c r="L170" s="31">
        <v>0</v>
      </c>
      <c r="M170" s="31">
        <v>0</v>
      </c>
      <c r="N170" s="171">
        <f t="shared" si="36"/>
        <v>0.16287744958430164</v>
      </c>
    </row>
    <row r="171" spans="1:14">
      <c r="A171" s="220"/>
      <c r="B171" s="14" t="s">
        <v>30</v>
      </c>
      <c r="C171" s="34">
        <v>0.98867900000000009</v>
      </c>
      <c r="D171" s="34">
        <v>3.5614859999999999</v>
      </c>
      <c r="E171" s="34">
        <v>2.9031130000000003</v>
      </c>
      <c r="F171" s="12">
        <f>(D171-E171)/E171*100</f>
        <v>22.678173395248464</v>
      </c>
      <c r="G171" s="41">
        <v>4</v>
      </c>
      <c r="H171" s="41">
        <v>257.70587699999999</v>
      </c>
      <c r="I171" s="31">
        <v>0</v>
      </c>
      <c r="J171" s="31">
        <v>0</v>
      </c>
      <c r="K171" s="31">
        <v>0</v>
      </c>
      <c r="L171" s="31">
        <v>0</v>
      </c>
      <c r="M171" s="31">
        <v>0</v>
      </c>
      <c r="N171" s="171">
        <f t="shared" si="36"/>
        <v>2.0083182313674701</v>
      </c>
    </row>
    <row r="172" spans="1:14" ht="14.25" thickBot="1">
      <c r="A172" s="221"/>
      <c r="B172" s="15" t="s">
        <v>129</v>
      </c>
      <c r="C172" s="16">
        <f t="shared" ref="C172:L172" si="37">C160+C162+C163+C164+C165+C166+C167+C168</f>
        <v>316.202901</v>
      </c>
      <c r="D172" s="16">
        <f t="shared" si="37"/>
        <v>3710.5423000000005</v>
      </c>
      <c r="E172" s="16">
        <f t="shared" si="37"/>
        <v>3375.7314939999997</v>
      </c>
      <c r="F172" s="17">
        <f>(D172-E172)/E172*100</f>
        <v>9.9181705237839903</v>
      </c>
      <c r="G172" s="16">
        <f t="shared" si="37"/>
        <v>11577</v>
      </c>
      <c r="H172" s="16">
        <f t="shared" si="37"/>
        <v>1896612.1220059998</v>
      </c>
      <c r="I172" s="16">
        <f>I160+I162+I163+I164+I165+I166+I167+I168</f>
        <v>3646</v>
      </c>
      <c r="J172" s="16">
        <f t="shared" si="37"/>
        <v>422.31</v>
      </c>
      <c r="K172" s="16">
        <f t="shared" si="37"/>
        <v>842.0200000000001</v>
      </c>
      <c r="L172" s="16">
        <f t="shared" si="37"/>
        <v>505.26</v>
      </c>
      <c r="M172" s="16">
        <f t="shared" si="35"/>
        <v>66.650833234374403</v>
      </c>
      <c r="N172" s="172">
        <f t="shared" si="36"/>
        <v>12.213571662735918</v>
      </c>
    </row>
    <row r="173" spans="1:14" ht="14.25" thickTop="1">
      <c r="A173" s="224" t="s">
        <v>40</v>
      </c>
      <c r="B173" s="18" t="s">
        <v>19</v>
      </c>
      <c r="C173" s="204">
        <v>74.05</v>
      </c>
      <c r="D173" s="209">
        <v>199.27</v>
      </c>
      <c r="E173" s="209">
        <v>202.44</v>
      </c>
      <c r="F173" s="203">
        <f>(D173-E173)/E173*100</f>
        <v>-1.5658960679707505</v>
      </c>
      <c r="G173" s="204">
        <v>2264</v>
      </c>
      <c r="H173" s="204">
        <v>181966.4</v>
      </c>
      <c r="I173" s="204">
        <v>522</v>
      </c>
      <c r="J173" s="204">
        <v>87.76</v>
      </c>
      <c r="K173" s="209">
        <v>206.1</v>
      </c>
      <c r="L173" s="209">
        <v>172.99</v>
      </c>
      <c r="M173" s="111">
        <f t="shared" si="35"/>
        <v>19.139834672524415</v>
      </c>
      <c r="N173" s="173">
        <f t="shared" ref="N173:N185" si="38">D173/D327*100</f>
        <v>1.3227952251736728</v>
      </c>
    </row>
    <row r="174" spans="1:14">
      <c r="A174" s="220"/>
      <c r="B174" s="215" t="s">
        <v>20</v>
      </c>
      <c r="C174" s="72">
        <v>34.229999999999997</v>
      </c>
      <c r="D174" s="107">
        <v>96.38</v>
      </c>
      <c r="E174" s="107">
        <v>79.900000000000006</v>
      </c>
      <c r="F174" s="12">
        <f>(D174-E174)/E174*100</f>
        <v>20.625782227784718</v>
      </c>
      <c r="G174" s="72">
        <v>1133</v>
      </c>
      <c r="H174" s="72">
        <v>22660</v>
      </c>
      <c r="I174" s="72">
        <v>224</v>
      </c>
      <c r="J174" s="72">
        <v>51.55</v>
      </c>
      <c r="K174" s="107">
        <v>122.1</v>
      </c>
      <c r="L174" s="107">
        <v>96.37</v>
      </c>
      <c r="M174" s="31">
        <f t="shared" si="35"/>
        <v>26.69918024281414</v>
      </c>
      <c r="N174" s="171">
        <f t="shared" si="38"/>
        <v>1.961834126353857</v>
      </c>
    </row>
    <row r="175" spans="1:14">
      <c r="A175" s="220"/>
      <c r="B175" s="215" t="s">
        <v>21</v>
      </c>
      <c r="C175" s="72">
        <v>10.61</v>
      </c>
      <c r="D175" s="107">
        <v>33.24</v>
      </c>
      <c r="E175" s="107">
        <v>32.17</v>
      </c>
      <c r="F175" s="12">
        <f>(D175-E175)/E175*100</f>
        <v>3.3260801989431155</v>
      </c>
      <c r="G175" s="72">
        <v>8</v>
      </c>
      <c r="H175" s="72">
        <v>35467.69</v>
      </c>
      <c r="I175" s="107">
        <v>1</v>
      </c>
      <c r="J175" s="72">
        <v>9.91</v>
      </c>
      <c r="K175" s="72">
        <v>9.91</v>
      </c>
      <c r="L175" s="31">
        <v>0</v>
      </c>
      <c r="M175" s="31">
        <v>0</v>
      </c>
      <c r="N175" s="171">
        <f t="shared" si="38"/>
        <v>3.7617293428472385</v>
      </c>
    </row>
    <row r="176" spans="1:14">
      <c r="A176" s="220"/>
      <c r="B176" s="215" t="s">
        <v>22</v>
      </c>
      <c r="C176" s="72">
        <v>0.02</v>
      </c>
      <c r="D176" s="107">
        <v>0.02</v>
      </c>
      <c r="E176" s="31">
        <v>0</v>
      </c>
      <c r="F176" s="31">
        <v>0</v>
      </c>
      <c r="G176" s="72">
        <v>4</v>
      </c>
      <c r="H176" s="72">
        <v>351.51</v>
      </c>
      <c r="I176" s="31">
        <v>0</v>
      </c>
      <c r="J176" s="31">
        <v>0</v>
      </c>
      <c r="K176" s="31">
        <v>0</v>
      </c>
      <c r="L176" s="31">
        <v>0</v>
      </c>
      <c r="M176" s="31">
        <v>0</v>
      </c>
      <c r="N176" s="171">
        <f t="shared" si="38"/>
        <v>2.2619375785798523E-3</v>
      </c>
    </row>
    <row r="177" spans="1:14">
      <c r="A177" s="220"/>
      <c r="B177" s="215" t="s">
        <v>23</v>
      </c>
      <c r="C177" s="31">
        <v>0</v>
      </c>
      <c r="D177" s="31">
        <v>0</v>
      </c>
      <c r="E177" s="31">
        <v>0</v>
      </c>
      <c r="F177" s="31">
        <v>0</v>
      </c>
      <c r="G177" s="31">
        <v>0</v>
      </c>
      <c r="H177" s="31">
        <v>0</v>
      </c>
      <c r="I177" s="31">
        <v>0</v>
      </c>
      <c r="J177" s="31">
        <v>0</v>
      </c>
      <c r="K177" s="31">
        <v>0</v>
      </c>
      <c r="L177" s="31">
        <v>0</v>
      </c>
      <c r="M177" s="31">
        <v>0</v>
      </c>
      <c r="N177" s="171">
        <f t="shared" si="38"/>
        <v>0</v>
      </c>
    </row>
    <row r="178" spans="1:14">
      <c r="A178" s="220"/>
      <c r="B178" s="215" t="s">
        <v>24</v>
      </c>
      <c r="C178" s="72">
        <v>5.48</v>
      </c>
      <c r="D178" s="107">
        <v>7.93</v>
      </c>
      <c r="E178" s="107">
        <v>4.3</v>
      </c>
      <c r="F178" s="12">
        <f>(D178-E178)/E178*100</f>
        <v>84.418604651162781</v>
      </c>
      <c r="G178" s="72">
        <v>14</v>
      </c>
      <c r="H178" s="72">
        <v>7962.96</v>
      </c>
      <c r="I178" s="107">
        <v>3</v>
      </c>
      <c r="J178" s="31">
        <v>0</v>
      </c>
      <c r="K178" s="107">
        <v>0.7</v>
      </c>
      <c r="L178" s="107">
        <v>0.05</v>
      </c>
      <c r="M178" s="31">
        <f t="shared" si="35"/>
        <v>1299.9999999999998</v>
      </c>
      <c r="N178" s="171">
        <f t="shared" si="38"/>
        <v>0.48476085777975308</v>
      </c>
    </row>
    <row r="179" spans="1:14">
      <c r="A179" s="220"/>
      <c r="B179" s="215" t="s">
        <v>25</v>
      </c>
      <c r="C179" s="31">
        <v>0</v>
      </c>
      <c r="D179" s="31">
        <v>0</v>
      </c>
      <c r="E179" s="31">
        <v>0</v>
      </c>
      <c r="F179" s="31">
        <v>0</v>
      </c>
      <c r="G179" s="31">
        <v>0</v>
      </c>
      <c r="H179" s="31">
        <v>0</v>
      </c>
      <c r="I179" s="31">
        <v>0</v>
      </c>
      <c r="J179" s="31">
        <v>0</v>
      </c>
      <c r="K179" s="31">
        <v>0</v>
      </c>
      <c r="L179" s="31">
        <v>0</v>
      </c>
      <c r="M179" s="31">
        <v>0</v>
      </c>
      <c r="N179" s="171">
        <f t="shared" si="38"/>
        <v>0</v>
      </c>
    </row>
    <row r="180" spans="1:14">
      <c r="A180" s="220"/>
      <c r="B180" s="215" t="s">
        <v>26</v>
      </c>
      <c r="C180" s="72">
        <v>3.96</v>
      </c>
      <c r="D180" s="107">
        <v>5.12</v>
      </c>
      <c r="E180" s="107">
        <v>6.08</v>
      </c>
      <c r="F180" s="12">
        <f>(D180-E180)/E180*100</f>
        <v>-15.789473684210526</v>
      </c>
      <c r="G180" s="72">
        <v>140</v>
      </c>
      <c r="H180" s="72">
        <v>40735.74</v>
      </c>
      <c r="I180" s="107">
        <v>11</v>
      </c>
      <c r="J180" s="72">
        <v>0.97</v>
      </c>
      <c r="K180" s="72">
        <v>2.99</v>
      </c>
      <c r="L180" s="107">
        <v>2.61</v>
      </c>
      <c r="M180" s="31">
        <f t="shared" si="35"/>
        <v>14.559386973180091</v>
      </c>
      <c r="N180" s="171">
        <f t="shared" si="38"/>
        <v>8.0219346755524848E-2</v>
      </c>
    </row>
    <row r="181" spans="1:14">
      <c r="A181" s="220"/>
      <c r="B181" s="215" t="s">
        <v>27</v>
      </c>
      <c r="C181" s="31">
        <v>0</v>
      </c>
      <c r="D181" s="31">
        <v>0</v>
      </c>
      <c r="E181" s="31">
        <v>0</v>
      </c>
      <c r="F181" s="31">
        <v>0</v>
      </c>
      <c r="G181" s="31">
        <v>0</v>
      </c>
      <c r="H181" s="31">
        <v>0</v>
      </c>
      <c r="I181" s="31">
        <v>0</v>
      </c>
      <c r="J181" s="31">
        <v>0</v>
      </c>
      <c r="K181" s="31">
        <v>0</v>
      </c>
      <c r="L181" s="31">
        <v>0</v>
      </c>
      <c r="M181" s="31">
        <v>0</v>
      </c>
      <c r="N181" s="171">
        <f t="shared" si="38"/>
        <v>0</v>
      </c>
    </row>
    <row r="182" spans="1:14">
      <c r="A182" s="220"/>
      <c r="B182" s="14" t="s">
        <v>28</v>
      </c>
      <c r="C182" s="31">
        <v>0</v>
      </c>
      <c r="D182" s="31">
        <v>0</v>
      </c>
      <c r="E182" s="31">
        <v>0</v>
      </c>
      <c r="F182" s="31">
        <v>0</v>
      </c>
      <c r="G182" s="31">
        <v>0</v>
      </c>
      <c r="H182" s="31">
        <v>0</v>
      </c>
      <c r="I182" s="31">
        <v>0</v>
      </c>
      <c r="J182" s="31">
        <v>0</v>
      </c>
      <c r="K182" s="31">
        <v>0</v>
      </c>
      <c r="L182" s="31">
        <v>0</v>
      </c>
      <c r="M182" s="31">
        <v>0</v>
      </c>
      <c r="N182" s="171">
        <f t="shared" si="38"/>
        <v>0</v>
      </c>
    </row>
    <row r="183" spans="1:14">
      <c r="A183" s="220"/>
      <c r="B183" s="14" t="s">
        <v>29</v>
      </c>
      <c r="C183" s="31">
        <v>0</v>
      </c>
      <c r="D183" s="31">
        <v>0</v>
      </c>
      <c r="E183" s="31">
        <v>0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31">
        <v>0</v>
      </c>
      <c r="L183" s="31">
        <v>0</v>
      </c>
      <c r="M183" s="31">
        <v>0</v>
      </c>
      <c r="N183" s="171">
        <f t="shared" si="38"/>
        <v>0</v>
      </c>
    </row>
    <row r="184" spans="1:14">
      <c r="A184" s="220"/>
      <c r="B184" s="14" t="s">
        <v>30</v>
      </c>
      <c r="C184" s="31">
        <v>0</v>
      </c>
      <c r="D184" s="31">
        <v>0</v>
      </c>
      <c r="E184" s="31">
        <v>0</v>
      </c>
      <c r="F184" s="31">
        <v>0</v>
      </c>
      <c r="G184" s="31">
        <v>0</v>
      </c>
      <c r="H184" s="31">
        <v>0</v>
      </c>
      <c r="I184" s="31">
        <v>0</v>
      </c>
      <c r="J184" s="31">
        <v>0</v>
      </c>
      <c r="K184" s="31">
        <v>0</v>
      </c>
      <c r="L184" s="31">
        <v>0</v>
      </c>
      <c r="M184" s="31">
        <v>0</v>
      </c>
      <c r="N184" s="171">
        <f t="shared" si="38"/>
        <v>0</v>
      </c>
    </row>
    <row r="185" spans="1:14" ht="14.25" thickBot="1">
      <c r="A185" s="225"/>
      <c r="B185" s="35" t="s">
        <v>129</v>
      </c>
      <c r="C185" s="36">
        <f t="shared" ref="C185:L185" si="39">C173+C175+C176+C177+C178+C179+C180+C181</f>
        <v>94.11999999999999</v>
      </c>
      <c r="D185" s="36">
        <f>D173+D175+D176+D177+D178+D179+D180+D181</f>
        <v>245.58000000000004</v>
      </c>
      <c r="E185" s="36">
        <f t="shared" si="39"/>
        <v>244.99000000000004</v>
      </c>
      <c r="F185" s="210">
        <f>(D185-E185)/E185*100</f>
        <v>0.24082615616964095</v>
      </c>
      <c r="G185" s="36">
        <f t="shared" si="39"/>
        <v>2430</v>
      </c>
      <c r="H185" s="36">
        <f t="shared" si="39"/>
        <v>266484.3</v>
      </c>
      <c r="I185" s="36">
        <f t="shared" si="39"/>
        <v>537</v>
      </c>
      <c r="J185" s="36">
        <f t="shared" si="39"/>
        <v>98.64</v>
      </c>
      <c r="K185" s="36">
        <f>K173+K175+K176+K177+K178+K179+K180+K181</f>
        <v>219.7</v>
      </c>
      <c r="L185" s="36">
        <f t="shared" si="39"/>
        <v>175.65000000000003</v>
      </c>
      <c r="M185" s="36">
        <f>(K185-L185)/L185*100</f>
        <v>25.078280671790459</v>
      </c>
      <c r="N185" s="206">
        <f t="shared" si="38"/>
        <v>0.80834786034771444</v>
      </c>
    </row>
    <row r="186" spans="1:14">
      <c r="A186" s="62"/>
      <c r="N186" s="174"/>
    </row>
    <row r="187" spans="1:14">
      <c r="A187" s="62"/>
      <c r="N187" s="174"/>
    </row>
    <row r="188" spans="1:14">
      <c r="A188" s="62"/>
      <c r="N188" s="174"/>
    </row>
    <row r="189" spans="1:14" s="57" customFormat="1" ht="18.75">
      <c r="A189" s="236" t="str">
        <f>A1</f>
        <v>2024年2月丹东市财产保险业务统计表</v>
      </c>
      <c r="B189" s="236"/>
      <c r="C189" s="236"/>
      <c r="D189" s="236"/>
      <c r="E189" s="236"/>
      <c r="F189" s="236"/>
      <c r="G189" s="236"/>
      <c r="H189" s="236"/>
      <c r="I189" s="236"/>
      <c r="J189" s="236"/>
      <c r="K189" s="236"/>
      <c r="L189" s="236"/>
      <c r="M189" s="236"/>
      <c r="N189" s="236"/>
    </row>
    <row r="190" spans="1:14" s="57" customFormat="1" ht="14.25" thickBot="1">
      <c r="A190" s="63"/>
      <c r="B190" s="59" t="s">
        <v>0</v>
      </c>
      <c r="C190" s="58"/>
      <c r="D190" s="58"/>
      <c r="F190" s="154"/>
      <c r="G190" s="73" t="str">
        <f>G2</f>
        <v>（2024年2月）</v>
      </c>
      <c r="H190" s="58"/>
      <c r="I190" s="58"/>
      <c r="J190" s="58"/>
      <c r="K190" s="58"/>
      <c r="L190" s="59" t="s">
        <v>1</v>
      </c>
      <c r="N190" s="154"/>
    </row>
    <row r="191" spans="1:14" ht="13.5" customHeight="1">
      <c r="A191" s="222" t="s">
        <v>115</v>
      </c>
      <c r="B191" s="164" t="s">
        <v>3</v>
      </c>
      <c r="C191" s="227" t="s">
        <v>4</v>
      </c>
      <c r="D191" s="227"/>
      <c r="E191" s="227"/>
      <c r="F191" s="228"/>
      <c r="G191" s="227" t="s">
        <v>5</v>
      </c>
      <c r="H191" s="227"/>
      <c r="I191" s="227" t="s">
        <v>6</v>
      </c>
      <c r="J191" s="227"/>
      <c r="K191" s="227"/>
      <c r="L191" s="227"/>
      <c r="M191" s="227"/>
      <c r="N191" s="230" t="s">
        <v>7</v>
      </c>
    </row>
    <row r="192" spans="1:14">
      <c r="A192" s="220"/>
      <c r="B192" s="58" t="s">
        <v>8</v>
      </c>
      <c r="C192" s="229" t="s">
        <v>9</v>
      </c>
      <c r="D192" s="229" t="s">
        <v>10</v>
      </c>
      <c r="E192" s="229" t="s">
        <v>11</v>
      </c>
      <c r="F192" s="199" t="s">
        <v>12</v>
      </c>
      <c r="G192" s="229" t="s">
        <v>13</v>
      </c>
      <c r="H192" s="229" t="s">
        <v>14</v>
      </c>
      <c r="I192" s="215" t="s">
        <v>13</v>
      </c>
      <c r="J192" s="229" t="s">
        <v>15</v>
      </c>
      <c r="K192" s="229"/>
      <c r="L192" s="229"/>
      <c r="M192" s="216" t="s">
        <v>12</v>
      </c>
      <c r="N192" s="231"/>
    </row>
    <row r="193" spans="1:14">
      <c r="A193" s="223"/>
      <c r="B193" s="165" t="s">
        <v>16</v>
      </c>
      <c r="C193" s="229"/>
      <c r="D193" s="229"/>
      <c r="E193" s="229"/>
      <c r="F193" s="200" t="s">
        <v>17</v>
      </c>
      <c r="G193" s="229"/>
      <c r="H193" s="229"/>
      <c r="I193" s="33" t="s">
        <v>18</v>
      </c>
      <c r="J193" s="215" t="s">
        <v>9</v>
      </c>
      <c r="K193" s="215" t="s">
        <v>10</v>
      </c>
      <c r="L193" s="215" t="s">
        <v>11</v>
      </c>
      <c r="M193" s="217" t="s">
        <v>17</v>
      </c>
      <c r="N193" s="198" t="s">
        <v>17</v>
      </c>
    </row>
    <row r="194" spans="1:14" ht="15" customHeight="1">
      <c r="A194" s="219" t="s">
        <v>41</v>
      </c>
      <c r="B194" s="215" t="s">
        <v>19</v>
      </c>
      <c r="C194" s="215">
        <v>180.882407</v>
      </c>
      <c r="D194" s="32">
        <v>457.98665499999998</v>
      </c>
      <c r="E194" s="32">
        <v>420.27325200000001</v>
      </c>
      <c r="F194" s="155">
        <f>(D194-E194)/E194*100</f>
        <v>8.9735434792790407</v>
      </c>
      <c r="G194" s="32">
        <v>3942</v>
      </c>
      <c r="H194" s="31">
        <v>467242.67281700001</v>
      </c>
      <c r="I194" s="31">
        <v>706</v>
      </c>
      <c r="J194" s="31">
        <v>157.979241</v>
      </c>
      <c r="K194" s="31">
        <v>284.49171699999999</v>
      </c>
      <c r="L194" s="31">
        <v>181.64125799999999</v>
      </c>
      <c r="M194" s="31">
        <f t="shared" ref="M194:M206" si="40">(K194-L194)/L194*100</f>
        <v>56.62285107054258</v>
      </c>
      <c r="N194" s="171">
        <f t="shared" ref="N194:N206" si="41">D194/D327*100</f>
        <v>3.0402095670560656</v>
      </c>
    </row>
    <row r="195" spans="1:14" ht="15" customHeight="1">
      <c r="A195" s="220"/>
      <c r="B195" s="215" t="s">
        <v>20</v>
      </c>
      <c r="C195" s="215">
        <v>66.664530999999997</v>
      </c>
      <c r="D195" s="32">
        <v>163.53347299999999</v>
      </c>
      <c r="E195" s="32">
        <v>147.36637999999999</v>
      </c>
      <c r="F195" s="155">
        <f>(D195-E195)/E195*100</f>
        <v>10.970679336765954</v>
      </c>
      <c r="G195" s="32">
        <v>1950</v>
      </c>
      <c r="H195" s="31">
        <v>39000</v>
      </c>
      <c r="I195" s="31">
        <v>337</v>
      </c>
      <c r="J195" s="31">
        <v>75.057355999999999</v>
      </c>
      <c r="K195" s="31">
        <v>132.126722</v>
      </c>
      <c r="L195" s="31">
        <v>64.285663</v>
      </c>
      <c r="M195" s="31">
        <f t="shared" si="40"/>
        <v>105.53062041220606</v>
      </c>
      <c r="N195" s="171">
        <f t="shared" si="41"/>
        <v>3.3287564653721424</v>
      </c>
    </row>
    <row r="196" spans="1:14" ht="15" customHeight="1">
      <c r="A196" s="220"/>
      <c r="B196" s="215" t="s">
        <v>21</v>
      </c>
      <c r="C196" s="215">
        <v>0.70755000000000001</v>
      </c>
      <c r="D196" s="32">
        <v>8.5750320000000002</v>
      </c>
      <c r="E196" s="32">
        <v>8.9901269999999993</v>
      </c>
      <c r="F196" s="155">
        <f>(D196-E196)/E196*100</f>
        <v>-4.6172317699182575</v>
      </c>
      <c r="G196" s="32">
        <v>161</v>
      </c>
      <c r="H196" s="31">
        <v>9204.0444069999994</v>
      </c>
      <c r="I196" s="31">
        <v>0</v>
      </c>
      <c r="J196" s="31">
        <v>0</v>
      </c>
      <c r="K196" s="31">
        <v>0</v>
      </c>
      <c r="L196" s="31">
        <v>0</v>
      </c>
      <c r="M196" s="31">
        <v>0</v>
      </c>
      <c r="N196" s="171">
        <f t="shared" si="41"/>
        <v>0.9704256766021071</v>
      </c>
    </row>
    <row r="197" spans="1:14" ht="15" customHeight="1">
      <c r="A197" s="220"/>
      <c r="B197" s="215" t="s">
        <v>22</v>
      </c>
      <c r="C197" s="215">
        <v>5.0243380000000002</v>
      </c>
      <c r="D197" s="32">
        <v>11.828014</v>
      </c>
      <c r="E197" s="32">
        <v>14.100947</v>
      </c>
      <c r="F197" s="155">
        <f>(D197-E197)/E197*100</f>
        <v>-16.119009595596665</v>
      </c>
      <c r="G197" s="32">
        <v>232</v>
      </c>
      <c r="H197" s="31">
        <v>69140.238211999997</v>
      </c>
      <c r="I197" s="31">
        <v>74</v>
      </c>
      <c r="J197" s="31">
        <v>17.188061999999999</v>
      </c>
      <c r="K197" s="31">
        <v>21.342762</v>
      </c>
      <c r="L197" s="31">
        <v>5.5167000000000002</v>
      </c>
      <c r="M197" s="31">
        <f t="shared" si="40"/>
        <v>286.87552341073467</v>
      </c>
      <c r="N197" s="171">
        <f t="shared" si="41"/>
        <v>1.3377114673284296</v>
      </c>
    </row>
    <row r="198" spans="1:14" ht="15" customHeight="1">
      <c r="A198" s="220"/>
      <c r="B198" s="215" t="s">
        <v>23</v>
      </c>
      <c r="C198" s="215">
        <v>4.7075659999999999</v>
      </c>
      <c r="D198" s="32">
        <v>5.7986060000000004</v>
      </c>
      <c r="E198" s="32">
        <v>0</v>
      </c>
      <c r="F198" s="31">
        <v>0</v>
      </c>
      <c r="G198" s="32">
        <v>55</v>
      </c>
      <c r="H198" s="31">
        <v>49642.29</v>
      </c>
      <c r="I198" s="31">
        <v>0</v>
      </c>
      <c r="J198" s="31">
        <v>0</v>
      </c>
      <c r="K198" s="31">
        <v>0</v>
      </c>
      <c r="L198" s="31">
        <v>0</v>
      </c>
      <c r="M198" s="31">
        <v>0</v>
      </c>
      <c r="N198" s="171">
        <f t="shared" si="41"/>
        <v>4.8821094213576437</v>
      </c>
    </row>
    <row r="199" spans="1:14" ht="15" customHeight="1">
      <c r="A199" s="220"/>
      <c r="B199" s="215" t="s">
        <v>24</v>
      </c>
      <c r="C199" s="215">
        <v>5.7021860000000002</v>
      </c>
      <c r="D199" s="32">
        <v>25.923186000000001</v>
      </c>
      <c r="E199" s="32">
        <v>29.698122999999999</v>
      </c>
      <c r="F199" s="155">
        <f>(D199-E199)/E199*100</f>
        <v>-12.711028909133409</v>
      </c>
      <c r="G199" s="32">
        <v>85</v>
      </c>
      <c r="H199" s="31">
        <v>76011.349824000004</v>
      </c>
      <c r="I199" s="31">
        <v>7</v>
      </c>
      <c r="J199" s="31">
        <v>2.9518</v>
      </c>
      <c r="K199" s="31">
        <v>4.9686000000000003</v>
      </c>
      <c r="L199" s="31">
        <v>2.5871</v>
      </c>
      <c r="M199" s="31">
        <f t="shared" si="40"/>
        <v>92.052877739553963</v>
      </c>
      <c r="N199" s="171">
        <f t="shared" si="41"/>
        <v>1.5846842221619277</v>
      </c>
    </row>
    <row r="200" spans="1:14" ht="15" customHeight="1">
      <c r="A200" s="220"/>
      <c r="B200" s="215" t="s">
        <v>25</v>
      </c>
      <c r="C200" s="215">
        <v>0</v>
      </c>
      <c r="D200" s="32">
        <v>0</v>
      </c>
      <c r="E200" s="32">
        <v>0</v>
      </c>
      <c r="F200" s="31">
        <v>0</v>
      </c>
      <c r="G200" s="32">
        <v>0</v>
      </c>
      <c r="H200" s="31">
        <v>0</v>
      </c>
      <c r="I200" s="31">
        <v>0</v>
      </c>
      <c r="J200" s="31">
        <v>0</v>
      </c>
      <c r="K200" s="31">
        <v>0</v>
      </c>
      <c r="L200" s="33">
        <v>6.0313100000000004</v>
      </c>
      <c r="M200" s="31">
        <f t="shared" si="40"/>
        <v>-100</v>
      </c>
      <c r="N200" s="171">
        <f t="shared" si="41"/>
        <v>0</v>
      </c>
    </row>
    <row r="201" spans="1:14" ht="15" customHeight="1">
      <c r="A201" s="220"/>
      <c r="B201" s="215" t="s">
        <v>26</v>
      </c>
      <c r="C201" s="215">
        <v>26.719799999999999</v>
      </c>
      <c r="D201" s="32">
        <v>59.459699999999998</v>
      </c>
      <c r="E201" s="32">
        <v>78.812399999999997</v>
      </c>
      <c r="F201" s="155">
        <f>(D201-E201)/E201*100</f>
        <v>-24.555399911689022</v>
      </c>
      <c r="G201" s="32">
        <v>1521</v>
      </c>
      <c r="H201" s="31">
        <v>3851.4969999999998</v>
      </c>
      <c r="I201" s="31">
        <v>25731</v>
      </c>
      <c r="J201" s="31">
        <v>3.6846100000000002</v>
      </c>
      <c r="K201" s="31">
        <v>10.725637000000001</v>
      </c>
      <c r="L201" s="31">
        <v>4.407324</v>
      </c>
      <c r="M201" s="31">
        <f t="shared" si="40"/>
        <v>143.35939449879339</v>
      </c>
      <c r="N201" s="171">
        <f t="shared" si="41"/>
        <v>0.93160513521083621</v>
      </c>
    </row>
    <row r="202" spans="1:14" ht="15" customHeight="1">
      <c r="A202" s="220"/>
      <c r="B202" s="215" t="s">
        <v>27</v>
      </c>
      <c r="C202" s="215">
        <v>37.121699999999997</v>
      </c>
      <c r="D202" s="32">
        <v>101.9324</v>
      </c>
      <c r="E202" s="32">
        <v>30</v>
      </c>
      <c r="F202" s="155">
        <f>(D202-E202)/E202*100</f>
        <v>239.77466666666669</v>
      </c>
      <c r="G202" s="32">
        <v>68</v>
      </c>
      <c r="H202" s="31">
        <v>2903.4063999999998</v>
      </c>
      <c r="I202" s="31">
        <v>18</v>
      </c>
      <c r="J202" s="31">
        <v>42.581395999999998</v>
      </c>
      <c r="K202" s="31">
        <v>100.044723</v>
      </c>
      <c r="L202" s="31">
        <v>299.74495300000001</v>
      </c>
      <c r="M202" s="31">
        <f t="shared" si="40"/>
        <v>-66.623383647096801</v>
      </c>
      <c r="N202" s="171">
        <f t="shared" si="41"/>
        <v>26.372087510445493</v>
      </c>
    </row>
    <row r="203" spans="1:14" ht="15" customHeight="1">
      <c r="A203" s="220"/>
      <c r="B203" s="14" t="s">
        <v>28</v>
      </c>
      <c r="C203" s="215">
        <v>0</v>
      </c>
      <c r="D203" s="32">
        <v>0</v>
      </c>
      <c r="E203" s="32">
        <v>0</v>
      </c>
      <c r="F203" s="31">
        <v>0</v>
      </c>
      <c r="G203" s="32">
        <v>0</v>
      </c>
      <c r="H203" s="31">
        <v>0</v>
      </c>
      <c r="I203" s="31">
        <v>0</v>
      </c>
      <c r="J203" s="31">
        <v>0</v>
      </c>
      <c r="K203" s="31">
        <v>0</v>
      </c>
      <c r="L203" s="34">
        <v>0</v>
      </c>
      <c r="M203" s="31">
        <v>0</v>
      </c>
      <c r="N203" s="171">
        <f t="shared" si="41"/>
        <v>0</v>
      </c>
    </row>
    <row r="204" spans="1:14" ht="15" customHeight="1">
      <c r="A204" s="220"/>
      <c r="B204" s="14" t="s">
        <v>29</v>
      </c>
      <c r="C204" s="215">
        <v>0</v>
      </c>
      <c r="D204" s="32">
        <v>0</v>
      </c>
      <c r="E204" s="32">
        <v>0</v>
      </c>
      <c r="F204" s="31">
        <v>0</v>
      </c>
      <c r="G204" s="32">
        <v>0</v>
      </c>
      <c r="H204" s="31">
        <v>0</v>
      </c>
      <c r="I204" s="31">
        <v>0</v>
      </c>
      <c r="J204" s="31">
        <v>0</v>
      </c>
      <c r="K204" s="31">
        <v>0</v>
      </c>
      <c r="L204" s="34">
        <v>0</v>
      </c>
      <c r="M204" s="31">
        <v>0</v>
      </c>
      <c r="N204" s="171">
        <f t="shared" si="41"/>
        <v>0</v>
      </c>
    </row>
    <row r="205" spans="1:14" ht="15" customHeight="1">
      <c r="A205" s="220"/>
      <c r="B205" s="14" t="s">
        <v>30</v>
      </c>
      <c r="C205" s="215">
        <v>37.005640999999997</v>
      </c>
      <c r="D205" s="32">
        <v>100.15152399999999</v>
      </c>
      <c r="E205" s="32">
        <v>20.007259999999999</v>
      </c>
      <c r="F205" s="155">
        <f>(D205-E205)/E205*100</f>
        <v>400.57591094432718</v>
      </c>
      <c r="G205" s="32">
        <v>68</v>
      </c>
      <c r="H205" s="31">
        <v>1042.406403</v>
      </c>
      <c r="I205" s="31">
        <v>18</v>
      </c>
      <c r="J205" s="31">
        <v>42.581395999999998</v>
      </c>
      <c r="K205" s="31">
        <v>100.044723</v>
      </c>
      <c r="L205" s="31">
        <v>299.74495300000001</v>
      </c>
      <c r="M205" s="31">
        <f t="shared" si="40"/>
        <v>-66.623383647096801</v>
      </c>
      <c r="N205" s="171">
        <f t="shared" si="41"/>
        <v>56.475339661151757</v>
      </c>
    </row>
    <row r="206" spans="1:14" ht="15" customHeight="1" thickBot="1">
      <c r="A206" s="221"/>
      <c r="B206" s="15" t="s">
        <v>129</v>
      </c>
      <c r="C206" s="16">
        <f>C194+C196+C197+C198+C199+C200+C201+C202</f>
        <v>260.86554699999999</v>
      </c>
      <c r="D206" s="16">
        <f t="shared" ref="D206:L206" si="42">D194+D196+D197+D198+D199+D200+D201+D202</f>
        <v>671.50359300000002</v>
      </c>
      <c r="E206" s="16">
        <f t="shared" si="42"/>
        <v>581.87484900000004</v>
      </c>
      <c r="F206" s="156">
        <f>(D206-E206)/E206*100</f>
        <v>15.403440130473825</v>
      </c>
      <c r="G206" s="16">
        <f t="shared" si="42"/>
        <v>6064</v>
      </c>
      <c r="H206" s="16">
        <f>H194+H196+H197+H198+H199+H200+H201+H202</f>
        <v>677995.49866000004</v>
      </c>
      <c r="I206" s="16">
        <f t="shared" si="42"/>
        <v>26536</v>
      </c>
      <c r="J206" s="16">
        <f t="shared" si="42"/>
        <v>224.385109</v>
      </c>
      <c r="K206" s="16">
        <f t="shared" si="42"/>
        <v>421.57343900000001</v>
      </c>
      <c r="L206" s="16">
        <f t="shared" si="42"/>
        <v>499.92864499999996</v>
      </c>
      <c r="M206" s="16">
        <f t="shared" si="40"/>
        <v>-15.673277933493882</v>
      </c>
      <c r="N206" s="172">
        <f t="shared" si="41"/>
        <v>2.2103122917882252</v>
      </c>
    </row>
    <row r="207" spans="1:14" ht="14.25" thickTop="1">
      <c r="A207" s="224" t="s">
        <v>42</v>
      </c>
      <c r="B207" s="215" t="s">
        <v>19</v>
      </c>
      <c r="C207" s="82">
        <v>11.77</v>
      </c>
      <c r="D207" s="82">
        <v>45.48</v>
      </c>
      <c r="E207" s="82">
        <v>42.02</v>
      </c>
      <c r="F207" s="160">
        <f>(D207-E207)/E207*100</f>
        <v>8.234174202760574</v>
      </c>
      <c r="G207" s="83">
        <v>451</v>
      </c>
      <c r="H207" s="83">
        <v>63772.92</v>
      </c>
      <c r="I207" s="83">
        <v>84</v>
      </c>
      <c r="J207" s="83">
        <v>6.28</v>
      </c>
      <c r="K207" s="83">
        <v>24.42</v>
      </c>
      <c r="L207" s="83">
        <v>16.64</v>
      </c>
      <c r="M207" s="31">
        <f t="shared" ref="M207:M227" si="43">(K207-L207)/L207*100</f>
        <v>46.754807692307701</v>
      </c>
      <c r="N207" s="171">
        <f t="shared" ref="N207:N219" si="44">D207/D327*100</f>
        <v>0.30190558960655711</v>
      </c>
    </row>
    <row r="208" spans="1:14">
      <c r="A208" s="220"/>
      <c r="B208" s="215" t="s">
        <v>20</v>
      </c>
      <c r="C208" s="83">
        <v>3.47</v>
      </c>
      <c r="D208" s="83">
        <v>8.65</v>
      </c>
      <c r="E208" s="83">
        <v>14</v>
      </c>
      <c r="F208" s="160">
        <f>(D208-E208)/E208*100</f>
        <v>-38.214285714285708</v>
      </c>
      <c r="G208" s="83">
        <v>117</v>
      </c>
      <c r="H208" s="83">
        <v>2340</v>
      </c>
      <c r="I208" s="83">
        <v>29</v>
      </c>
      <c r="J208" s="83">
        <v>1.62</v>
      </c>
      <c r="K208" s="83">
        <v>3.82</v>
      </c>
      <c r="L208" s="83">
        <v>5.35</v>
      </c>
      <c r="M208" s="31">
        <f t="shared" si="43"/>
        <v>-28.598130841121495</v>
      </c>
      <c r="N208" s="171">
        <f t="shared" si="44"/>
        <v>0.17607247554431277</v>
      </c>
    </row>
    <row r="209" spans="1:14">
      <c r="A209" s="220"/>
      <c r="B209" s="215" t="s">
        <v>21</v>
      </c>
      <c r="C209" s="83">
        <v>0</v>
      </c>
      <c r="D209" s="83">
        <v>0</v>
      </c>
      <c r="E209" s="83">
        <v>0</v>
      </c>
      <c r="F209" s="31">
        <v>0</v>
      </c>
      <c r="G209" s="83">
        <v>0</v>
      </c>
      <c r="H209" s="83">
        <v>0</v>
      </c>
      <c r="I209" s="83">
        <v>1</v>
      </c>
      <c r="J209" s="83">
        <v>0</v>
      </c>
      <c r="K209" s="83">
        <v>0</v>
      </c>
      <c r="L209" s="83">
        <v>0</v>
      </c>
      <c r="M209" s="31">
        <v>0</v>
      </c>
      <c r="N209" s="171">
        <f t="shared" si="44"/>
        <v>0</v>
      </c>
    </row>
    <row r="210" spans="1:14">
      <c r="A210" s="220"/>
      <c r="B210" s="215" t="s">
        <v>22</v>
      </c>
      <c r="C210" s="83">
        <v>0.04</v>
      </c>
      <c r="D210" s="83">
        <v>0.05</v>
      </c>
      <c r="E210" s="83">
        <v>0.11</v>
      </c>
      <c r="F210" s="160">
        <f>(D210-E210)/E210*100</f>
        <v>-54.54545454545454</v>
      </c>
      <c r="G210" s="83">
        <v>6</v>
      </c>
      <c r="H210" s="83">
        <v>64.11</v>
      </c>
      <c r="I210" s="83">
        <v>1</v>
      </c>
      <c r="J210" s="83">
        <v>0</v>
      </c>
      <c r="K210" s="83">
        <v>0.09</v>
      </c>
      <c r="L210" s="83">
        <v>0</v>
      </c>
      <c r="M210" s="31">
        <v>0</v>
      </c>
      <c r="N210" s="171">
        <f t="shared" si="44"/>
        <v>5.6548439464496319E-3</v>
      </c>
    </row>
    <row r="211" spans="1:14">
      <c r="A211" s="220"/>
      <c r="B211" s="215" t="s">
        <v>23</v>
      </c>
      <c r="C211" s="83">
        <v>0</v>
      </c>
      <c r="D211" s="83">
        <v>0</v>
      </c>
      <c r="E211" s="83">
        <v>0</v>
      </c>
      <c r="F211" s="31">
        <v>0</v>
      </c>
      <c r="G211" s="83">
        <v>0</v>
      </c>
      <c r="H211" s="83">
        <v>0</v>
      </c>
      <c r="I211" s="83">
        <v>0</v>
      </c>
      <c r="J211" s="83">
        <v>0</v>
      </c>
      <c r="K211" s="83">
        <v>0.92</v>
      </c>
      <c r="L211" s="83">
        <v>0.92</v>
      </c>
      <c r="M211" s="31">
        <f t="shared" si="43"/>
        <v>0</v>
      </c>
      <c r="N211" s="171">
        <f t="shared" si="44"/>
        <v>0</v>
      </c>
    </row>
    <row r="212" spans="1:14">
      <c r="A212" s="220"/>
      <c r="B212" s="215" t="s">
        <v>24</v>
      </c>
      <c r="C212" s="83">
        <v>0</v>
      </c>
      <c r="D212" s="83">
        <v>2.83</v>
      </c>
      <c r="E212" s="83">
        <v>0.78500000000000003</v>
      </c>
      <c r="F212" s="160">
        <f>(D212-E212)/E212*100</f>
        <v>260.50955414012736</v>
      </c>
      <c r="G212" s="83">
        <v>1</v>
      </c>
      <c r="H212" s="83">
        <v>200</v>
      </c>
      <c r="I212" s="83">
        <v>0</v>
      </c>
      <c r="J212" s="83">
        <v>0</v>
      </c>
      <c r="K212" s="83">
        <v>0</v>
      </c>
      <c r="L212" s="83">
        <v>0</v>
      </c>
      <c r="M212" s="31">
        <v>0</v>
      </c>
      <c r="N212" s="171">
        <f t="shared" si="44"/>
        <v>0.1729978849327492</v>
      </c>
    </row>
    <row r="213" spans="1:14">
      <c r="A213" s="220"/>
      <c r="B213" s="215" t="s">
        <v>25</v>
      </c>
      <c r="C213" s="84">
        <v>29.73</v>
      </c>
      <c r="D213" s="84">
        <v>440.76</v>
      </c>
      <c r="E213" s="84">
        <v>258.70999999999998</v>
      </c>
      <c r="F213" s="160">
        <f>(D213-E213)/E213*100</f>
        <v>70.36836612423177</v>
      </c>
      <c r="G213" s="84">
        <v>24</v>
      </c>
      <c r="H213" s="84">
        <v>8316.31</v>
      </c>
      <c r="I213" s="84">
        <v>51</v>
      </c>
      <c r="J213" s="84">
        <v>3</v>
      </c>
      <c r="K213" s="84">
        <v>8.51</v>
      </c>
      <c r="L213" s="84">
        <v>1.28</v>
      </c>
      <c r="M213" s="31">
        <f t="shared" si="43"/>
        <v>564.84374999999989</v>
      </c>
      <c r="N213" s="171">
        <f t="shared" si="44"/>
        <v>8.7718810967767844</v>
      </c>
    </row>
    <row r="214" spans="1:14">
      <c r="A214" s="220"/>
      <c r="B214" s="215" t="s">
        <v>26</v>
      </c>
      <c r="C214" s="83">
        <v>0.36</v>
      </c>
      <c r="D214" s="83">
        <v>1.77</v>
      </c>
      <c r="E214" s="83">
        <v>0.96</v>
      </c>
      <c r="F214" s="160">
        <f>(D214-E214)/E214*100</f>
        <v>84.375000000000014</v>
      </c>
      <c r="G214" s="83">
        <v>227</v>
      </c>
      <c r="H214" s="83">
        <v>7486.18</v>
      </c>
      <c r="I214" s="83">
        <v>1</v>
      </c>
      <c r="J214" s="83">
        <v>0.5</v>
      </c>
      <c r="K214" s="83">
        <v>0.5</v>
      </c>
      <c r="L214" s="83">
        <v>5.44</v>
      </c>
      <c r="M214" s="31">
        <f t="shared" si="43"/>
        <v>-90.808823529411768</v>
      </c>
      <c r="N214" s="171">
        <f t="shared" si="44"/>
        <v>2.7732078858843556E-2</v>
      </c>
    </row>
    <row r="215" spans="1:14">
      <c r="A215" s="220"/>
      <c r="B215" s="215" t="s">
        <v>27</v>
      </c>
      <c r="C215" s="85">
        <v>0</v>
      </c>
      <c r="D215" s="85">
        <v>0</v>
      </c>
      <c r="E215" s="85">
        <v>0</v>
      </c>
      <c r="F215" s="31">
        <v>0</v>
      </c>
      <c r="G215" s="85">
        <v>0</v>
      </c>
      <c r="H215" s="85">
        <v>0</v>
      </c>
      <c r="I215" s="85">
        <v>0</v>
      </c>
      <c r="J215" s="85">
        <v>0</v>
      </c>
      <c r="K215" s="85">
        <v>0</v>
      </c>
      <c r="L215" s="85">
        <v>0</v>
      </c>
      <c r="M215" s="31">
        <v>0</v>
      </c>
      <c r="N215" s="171">
        <f t="shared" si="44"/>
        <v>0</v>
      </c>
    </row>
    <row r="216" spans="1:14">
      <c r="A216" s="220"/>
      <c r="B216" s="14" t="s">
        <v>28</v>
      </c>
      <c r="C216" s="31">
        <v>0</v>
      </c>
      <c r="D216" s="31">
        <v>0</v>
      </c>
      <c r="E216" s="31">
        <v>0</v>
      </c>
      <c r="F216" s="31">
        <v>0</v>
      </c>
      <c r="G216" s="31">
        <v>0</v>
      </c>
      <c r="H216" s="31">
        <v>0</v>
      </c>
      <c r="I216" s="31">
        <v>0</v>
      </c>
      <c r="J216" s="31">
        <v>0</v>
      </c>
      <c r="K216" s="31">
        <v>0</v>
      </c>
      <c r="L216" s="31">
        <v>0</v>
      </c>
      <c r="M216" s="31">
        <v>0</v>
      </c>
      <c r="N216" s="171">
        <f t="shared" si="44"/>
        <v>0</v>
      </c>
    </row>
    <row r="217" spans="1:14">
      <c r="A217" s="220"/>
      <c r="B217" s="14" t="s">
        <v>29</v>
      </c>
      <c r="C217" s="85">
        <v>0</v>
      </c>
      <c r="D217" s="85">
        <v>0</v>
      </c>
      <c r="E217" s="85">
        <v>0</v>
      </c>
      <c r="F217" s="31">
        <v>0</v>
      </c>
      <c r="G217" s="85">
        <v>0</v>
      </c>
      <c r="H217" s="85">
        <v>0</v>
      </c>
      <c r="I217" s="85">
        <v>0</v>
      </c>
      <c r="J217" s="85">
        <v>0</v>
      </c>
      <c r="K217" s="85">
        <v>0</v>
      </c>
      <c r="L217" s="85">
        <v>0</v>
      </c>
      <c r="M217" s="31">
        <v>0</v>
      </c>
      <c r="N217" s="171">
        <f t="shared" si="44"/>
        <v>0</v>
      </c>
    </row>
    <row r="218" spans="1:14">
      <c r="A218" s="220"/>
      <c r="B218" s="14" t="s">
        <v>30</v>
      </c>
      <c r="C218" s="31">
        <v>0</v>
      </c>
      <c r="D218" s="31">
        <v>0</v>
      </c>
      <c r="E218" s="31">
        <v>0</v>
      </c>
      <c r="F218" s="31">
        <v>0</v>
      </c>
      <c r="G218" s="31">
        <v>0</v>
      </c>
      <c r="H218" s="31">
        <v>0</v>
      </c>
      <c r="I218" s="31">
        <v>0</v>
      </c>
      <c r="J218" s="31">
        <v>0</v>
      </c>
      <c r="K218" s="31">
        <v>0</v>
      </c>
      <c r="L218" s="31">
        <v>0</v>
      </c>
      <c r="M218" s="31">
        <v>0</v>
      </c>
      <c r="N218" s="171">
        <f t="shared" si="44"/>
        <v>0</v>
      </c>
    </row>
    <row r="219" spans="1:14" ht="14.25" thickBot="1">
      <c r="A219" s="221"/>
      <c r="B219" s="15" t="s">
        <v>129</v>
      </c>
      <c r="C219" s="16">
        <f t="shared" ref="C219:L219" si="45">C207+C209+C210+C211+C212+C213+C214+C215</f>
        <v>41.9</v>
      </c>
      <c r="D219" s="16">
        <f t="shared" si="45"/>
        <v>490.89</v>
      </c>
      <c r="E219" s="16">
        <f t="shared" si="45"/>
        <v>302.58499999999998</v>
      </c>
      <c r="F219" s="156">
        <f>(D219-E219)/E219*100</f>
        <v>62.232100071054418</v>
      </c>
      <c r="G219" s="16">
        <f t="shared" si="45"/>
        <v>709</v>
      </c>
      <c r="H219" s="16">
        <f t="shared" si="45"/>
        <v>79839.51999999999</v>
      </c>
      <c r="I219" s="16">
        <f t="shared" si="45"/>
        <v>138</v>
      </c>
      <c r="J219" s="16">
        <f t="shared" si="45"/>
        <v>9.7800000000000011</v>
      </c>
      <c r="K219" s="16">
        <f t="shared" si="45"/>
        <v>34.440000000000005</v>
      </c>
      <c r="L219" s="16">
        <f t="shared" si="45"/>
        <v>24.280000000000005</v>
      </c>
      <c r="M219" s="16">
        <f t="shared" si="43"/>
        <v>41.845140032948926</v>
      </c>
      <c r="N219" s="172">
        <f t="shared" si="44"/>
        <v>1.6158069922880098</v>
      </c>
    </row>
    <row r="220" spans="1:14" ht="14.25" thickTop="1">
      <c r="A220" s="224" t="s">
        <v>43</v>
      </c>
      <c r="B220" s="18" t="s">
        <v>19</v>
      </c>
      <c r="C220" s="204">
        <v>1.25</v>
      </c>
      <c r="D220" s="204">
        <v>6.32</v>
      </c>
      <c r="E220" s="204">
        <v>5.73</v>
      </c>
      <c r="F220" s="157">
        <f>(D220-E220)/E220*100</f>
        <v>10.296684118673644</v>
      </c>
      <c r="G220" s="204">
        <v>29</v>
      </c>
      <c r="H220" s="204">
        <v>3051.03</v>
      </c>
      <c r="I220" s="204">
        <v>6</v>
      </c>
      <c r="J220" s="204">
        <v>1.87</v>
      </c>
      <c r="K220" s="204">
        <v>2.1</v>
      </c>
      <c r="L220" s="204">
        <v>0.16</v>
      </c>
      <c r="M220" s="111">
        <f t="shared" si="43"/>
        <v>1212.5</v>
      </c>
      <c r="N220" s="173">
        <f t="shared" ref="N220:N232" si="46">D220/D327*100</f>
        <v>4.1953459241720337E-2</v>
      </c>
    </row>
    <row r="221" spans="1:14">
      <c r="A221" s="220"/>
      <c r="B221" s="215" t="s">
        <v>20</v>
      </c>
      <c r="C221" s="72">
        <v>0.4</v>
      </c>
      <c r="D221" s="72">
        <v>1.34</v>
      </c>
      <c r="E221" s="72">
        <v>0.98599999999999999</v>
      </c>
      <c r="F221" s="155">
        <f>(D221-E221)/E221*100</f>
        <v>35.902636916835711</v>
      </c>
      <c r="G221" s="72">
        <v>15</v>
      </c>
      <c r="H221" s="72">
        <v>300</v>
      </c>
      <c r="I221" s="72">
        <v>2</v>
      </c>
      <c r="J221" s="72">
        <v>0.24</v>
      </c>
      <c r="K221" s="72">
        <v>0.44</v>
      </c>
      <c r="L221" s="72">
        <v>0.16</v>
      </c>
      <c r="M221" s="31">
        <f t="shared" si="43"/>
        <v>175.00000000000003</v>
      </c>
      <c r="N221" s="171">
        <f t="shared" si="46"/>
        <v>2.7275967309754814E-2</v>
      </c>
    </row>
    <row r="222" spans="1:14">
      <c r="A222" s="220"/>
      <c r="B222" s="215" t="s">
        <v>21</v>
      </c>
      <c r="C222" s="31">
        <v>0</v>
      </c>
      <c r="D222" s="31">
        <v>0</v>
      </c>
      <c r="E222" s="31">
        <v>0</v>
      </c>
      <c r="F222" s="31">
        <v>0</v>
      </c>
      <c r="G222" s="31">
        <v>0</v>
      </c>
      <c r="H222" s="31">
        <v>0</v>
      </c>
      <c r="I222" s="31">
        <v>0</v>
      </c>
      <c r="J222" s="31">
        <v>0</v>
      </c>
      <c r="K222" s="31">
        <v>0</v>
      </c>
      <c r="L222" s="31">
        <v>0</v>
      </c>
      <c r="M222" s="31">
        <v>0</v>
      </c>
      <c r="N222" s="171">
        <f t="shared" si="46"/>
        <v>0</v>
      </c>
    </row>
    <row r="223" spans="1:14">
      <c r="A223" s="220"/>
      <c r="B223" s="215" t="s">
        <v>22</v>
      </c>
      <c r="C223" s="72">
        <v>0.08</v>
      </c>
      <c r="D223" s="72">
        <v>0.32</v>
      </c>
      <c r="E223" s="72">
        <v>0.83</v>
      </c>
      <c r="F223" s="155">
        <f>(D223-E223)/E223*100</f>
        <v>-61.445783132530131</v>
      </c>
      <c r="G223" s="72">
        <v>34</v>
      </c>
      <c r="H223" s="72">
        <v>201.62</v>
      </c>
      <c r="I223" s="72">
        <v>1</v>
      </c>
      <c r="J223" s="72"/>
      <c r="K223" s="72">
        <v>0.82</v>
      </c>
      <c r="L223" s="72">
        <v>0.25</v>
      </c>
      <c r="M223" s="31">
        <f t="shared" si="43"/>
        <v>227.99999999999997</v>
      </c>
      <c r="N223" s="171">
        <f t="shared" si="46"/>
        <v>3.6191001257277637E-2</v>
      </c>
    </row>
    <row r="224" spans="1:14">
      <c r="A224" s="220"/>
      <c r="B224" s="215" t="s">
        <v>23</v>
      </c>
      <c r="C224" s="31">
        <v>0</v>
      </c>
      <c r="D224" s="31">
        <v>0</v>
      </c>
      <c r="E224" s="31">
        <v>0</v>
      </c>
      <c r="F224" s="31">
        <v>0</v>
      </c>
      <c r="G224" s="31">
        <v>0</v>
      </c>
      <c r="H224" s="31">
        <v>0</v>
      </c>
      <c r="I224" s="31">
        <v>0</v>
      </c>
      <c r="J224" s="31">
        <v>0</v>
      </c>
      <c r="K224" s="31">
        <v>0</v>
      </c>
      <c r="L224" s="31">
        <v>0</v>
      </c>
      <c r="M224" s="31">
        <v>0</v>
      </c>
      <c r="N224" s="171">
        <f t="shared" si="46"/>
        <v>0</v>
      </c>
    </row>
    <row r="225" spans="1:14">
      <c r="A225" s="220"/>
      <c r="B225" s="215" t="s">
        <v>24</v>
      </c>
      <c r="C225" s="72">
        <v>16.940000000000001</v>
      </c>
      <c r="D225" s="72">
        <v>35.65</v>
      </c>
      <c r="E225" s="72">
        <v>25.99</v>
      </c>
      <c r="F225" s="155">
        <f>(D225-E225)/E225*100</f>
        <v>37.168141592920357</v>
      </c>
      <c r="G225" s="72">
        <v>76</v>
      </c>
      <c r="H225" s="72">
        <v>6452.4</v>
      </c>
      <c r="I225" s="72">
        <v>2</v>
      </c>
      <c r="J225" s="72">
        <v>1.49</v>
      </c>
      <c r="K225" s="72">
        <v>8.49</v>
      </c>
      <c r="L225" s="72">
        <v>28.79</v>
      </c>
      <c r="M225" s="31">
        <f t="shared" si="43"/>
        <v>-70.510593956234786</v>
      </c>
      <c r="N225" s="171">
        <f t="shared" si="46"/>
        <v>2.1792843101952326</v>
      </c>
    </row>
    <row r="226" spans="1:14">
      <c r="A226" s="220"/>
      <c r="B226" s="215" t="s">
        <v>25</v>
      </c>
      <c r="C226" s="31">
        <v>0</v>
      </c>
      <c r="D226" s="31">
        <v>0</v>
      </c>
      <c r="E226" s="74">
        <v>29.7</v>
      </c>
      <c r="F226" s="155">
        <f>(D226-E226)/E226*100</f>
        <v>-100</v>
      </c>
      <c r="G226" s="74"/>
      <c r="H226" s="74"/>
      <c r="I226" s="79">
        <v>47</v>
      </c>
      <c r="J226" s="72">
        <v>6.64</v>
      </c>
      <c r="K226" s="72">
        <v>22.09</v>
      </c>
      <c r="L226" s="79">
        <v>49.64</v>
      </c>
      <c r="M226" s="31">
        <f t="shared" si="43"/>
        <v>-55.499597099113615</v>
      </c>
      <c r="N226" s="171">
        <f t="shared" si="46"/>
        <v>0</v>
      </c>
    </row>
    <row r="227" spans="1:14">
      <c r="A227" s="220"/>
      <c r="B227" s="215" t="s">
        <v>26</v>
      </c>
      <c r="C227" s="72">
        <v>3.25</v>
      </c>
      <c r="D227" s="72">
        <v>5.38</v>
      </c>
      <c r="E227" s="72">
        <v>11.2</v>
      </c>
      <c r="F227" s="155">
        <f>(D227-E227)/E227*100</f>
        <v>-51.964285714285708</v>
      </c>
      <c r="G227" s="72">
        <v>323</v>
      </c>
      <c r="H227" s="72">
        <v>32784.04</v>
      </c>
      <c r="I227" s="72">
        <v>3</v>
      </c>
      <c r="J227" s="31">
        <v>0</v>
      </c>
      <c r="K227" s="72">
        <v>7.0000000000000007E-2</v>
      </c>
      <c r="L227" s="72">
        <v>0.15</v>
      </c>
      <c r="M227" s="31">
        <f t="shared" si="43"/>
        <v>-53.333333333333336</v>
      </c>
      <c r="N227" s="171">
        <f t="shared" si="46"/>
        <v>8.4292985457953856E-2</v>
      </c>
    </row>
    <row r="228" spans="1:14">
      <c r="A228" s="220"/>
      <c r="B228" s="215" t="s">
        <v>27</v>
      </c>
      <c r="C228" s="31">
        <v>0</v>
      </c>
      <c r="D228" s="72">
        <v>0.01</v>
      </c>
      <c r="E228" s="72">
        <v>0.03</v>
      </c>
      <c r="F228" s="155">
        <f>(D228-E228)/E228*100</f>
        <v>-66.666666666666657</v>
      </c>
      <c r="G228" s="72">
        <v>3</v>
      </c>
      <c r="H228" s="72">
        <v>900</v>
      </c>
      <c r="I228" s="31">
        <v>0</v>
      </c>
      <c r="J228" s="31">
        <v>0</v>
      </c>
      <c r="K228" s="31">
        <v>0</v>
      </c>
      <c r="L228" s="31">
        <v>0</v>
      </c>
      <c r="M228" s="31">
        <v>0</v>
      </c>
      <c r="N228" s="171">
        <f t="shared" si="46"/>
        <v>2.5872134385578572E-3</v>
      </c>
    </row>
    <row r="229" spans="1:14">
      <c r="A229" s="220"/>
      <c r="B229" s="14" t="s">
        <v>28</v>
      </c>
      <c r="C229" s="31">
        <v>0</v>
      </c>
      <c r="D229" s="31">
        <v>0</v>
      </c>
      <c r="E229" s="31">
        <v>0</v>
      </c>
      <c r="F229" s="31">
        <v>0</v>
      </c>
      <c r="G229" s="31">
        <v>0</v>
      </c>
      <c r="H229" s="31">
        <v>0</v>
      </c>
      <c r="I229" s="31">
        <v>0</v>
      </c>
      <c r="J229" s="31">
        <v>0</v>
      </c>
      <c r="K229" s="31">
        <v>0</v>
      </c>
      <c r="L229" s="31">
        <v>0</v>
      </c>
      <c r="M229" s="31">
        <v>0</v>
      </c>
      <c r="N229" s="171">
        <f t="shared" si="46"/>
        <v>0</v>
      </c>
    </row>
    <row r="230" spans="1:14">
      <c r="A230" s="220"/>
      <c r="B230" s="14" t="s">
        <v>29</v>
      </c>
      <c r="C230" s="31">
        <v>0</v>
      </c>
      <c r="D230" s="31">
        <v>0</v>
      </c>
      <c r="E230" s="31">
        <v>0</v>
      </c>
      <c r="F230" s="31">
        <v>0</v>
      </c>
      <c r="G230" s="31">
        <v>0</v>
      </c>
      <c r="H230" s="31">
        <v>0</v>
      </c>
      <c r="I230" s="31">
        <v>0</v>
      </c>
      <c r="J230" s="31">
        <v>0</v>
      </c>
      <c r="K230" s="31">
        <v>0</v>
      </c>
      <c r="L230" s="31">
        <v>0</v>
      </c>
      <c r="M230" s="31">
        <v>0</v>
      </c>
      <c r="N230" s="171">
        <f t="shared" si="46"/>
        <v>0</v>
      </c>
    </row>
    <row r="231" spans="1:14">
      <c r="A231" s="220"/>
      <c r="B231" s="14" t="s">
        <v>30</v>
      </c>
      <c r="C231" s="31">
        <v>0</v>
      </c>
      <c r="D231" s="31">
        <v>0</v>
      </c>
      <c r="E231" s="31">
        <v>0</v>
      </c>
      <c r="F231" s="31">
        <v>0</v>
      </c>
      <c r="G231" s="31">
        <v>0</v>
      </c>
      <c r="H231" s="31">
        <v>0</v>
      </c>
      <c r="I231" s="31">
        <v>0</v>
      </c>
      <c r="J231" s="31">
        <v>0</v>
      </c>
      <c r="K231" s="31">
        <v>0</v>
      </c>
      <c r="L231" s="31">
        <v>0</v>
      </c>
      <c r="M231" s="31">
        <v>0</v>
      </c>
      <c r="N231" s="171">
        <f t="shared" si="46"/>
        <v>0</v>
      </c>
    </row>
    <row r="232" spans="1:14" ht="14.25" thickBot="1">
      <c r="A232" s="225"/>
      <c r="B232" s="35" t="s">
        <v>129</v>
      </c>
      <c r="C232" s="36">
        <f t="shared" ref="C232:L232" si="47">C220+C222+C223+C224+C225+C226+C227+C228</f>
        <v>21.520000000000003</v>
      </c>
      <c r="D232" s="36">
        <f>D220+D222+D223+D224+D225+D226+D227+D228</f>
        <v>47.68</v>
      </c>
      <c r="E232" s="36">
        <f t="shared" si="47"/>
        <v>73.48</v>
      </c>
      <c r="F232" s="210">
        <f>(D232-E232)/E232*100</f>
        <v>-35.111594991834515</v>
      </c>
      <c r="G232" s="36">
        <f t="shared" si="47"/>
        <v>465</v>
      </c>
      <c r="H232" s="36">
        <f t="shared" si="47"/>
        <v>43389.09</v>
      </c>
      <c r="I232" s="36">
        <f t="shared" si="47"/>
        <v>59</v>
      </c>
      <c r="J232" s="36">
        <f t="shared" si="47"/>
        <v>10</v>
      </c>
      <c r="K232" s="36">
        <f t="shared" si="47"/>
        <v>33.57</v>
      </c>
      <c r="L232" s="36">
        <f t="shared" si="47"/>
        <v>78.990000000000009</v>
      </c>
      <c r="M232" s="36">
        <f t="shared" ref="M232" si="48">(K232-L232)/L232*100</f>
        <v>-57.500949487276877</v>
      </c>
      <c r="N232" s="206">
        <f t="shared" si="46"/>
        <v>0.15694285357675308</v>
      </c>
    </row>
    <row r="236" spans="1:14" s="57" customFormat="1" ht="18.75">
      <c r="A236" s="226" t="str">
        <f>A1</f>
        <v>2024年2月丹东市财产保险业务统计表</v>
      </c>
      <c r="B236" s="226"/>
      <c r="C236" s="226"/>
      <c r="D236" s="226"/>
      <c r="E236" s="226"/>
      <c r="F236" s="226"/>
      <c r="G236" s="226"/>
      <c r="H236" s="226"/>
      <c r="I236" s="226"/>
      <c r="J236" s="226"/>
      <c r="K236" s="226"/>
      <c r="L236" s="226"/>
      <c r="M236" s="226"/>
      <c r="N236" s="226"/>
    </row>
    <row r="237" spans="1:14" s="57" customFormat="1" ht="14.25" thickBot="1">
      <c r="B237" s="59" t="s">
        <v>0</v>
      </c>
      <c r="C237" s="58"/>
      <c r="D237" s="58"/>
      <c r="F237" s="154"/>
      <c r="G237" s="73" t="str">
        <f>G2</f>
        <v>（2024年2月）</v>
      </c>
      <c r="H237" s="58"/>
      <c r="I237" s="58"/>
      <c r="J237" s="58"/>
      <c r="K237" s="58"/>
      <c r="L237" s="59" t="s">
        <v>1</v>
      </c>
      <c r="N237" s="170"/>
    </row>
    <row r="238" spans="1:14" ht="13.5" customHeight="1">
      <c r="A238" s="222" t="s">
        <v>116</v>
      </c>
      <c r="B238" s="164" t="s">
        <v>3</v>
      </c>
      <c r="C238" s="227" t="s">
        <v>4</v>
      </c>
      <c r="D238" s="227"/>
      <c r="E238" s="227"/>
      <c r="F238" s="228"/>
      <c r="G238" s="227" t="s">
        <v>5</v>
      </c>
      <c r="H238" s="227"/>
      <c r="I238" s="227" t="s">
        <v>6</v>
      </c>
      <c r="J238" s="227"/>
      <c r="K238" s="227"/>
      <c r="L238" s="227"/>
      <c r="M238" s="227"/>
      <c r="N238" s="230" t="s">
        <v>7</v>
      </c>
    </row>
    <row r="239" spans="1:14">
      <c r="A239" s="220"/>
      <c r="B239" s="58" t="s">
        <v>8</v>
      </c>
      <c r="C239" s="229" t="s">
        <v>9</v>
      </c>
      <c r="D239" s="229" t="s">
        <v>10</v>
      </c>
      <c r="E239" s="229" t="s">
        <v>11</v>
      </c>
      <c r="F239" s="199" t="s">
        <v>12</v>
      </c>
      <c r="G239" s="229" t="s">
        <v>13</v>
      </c>
      <c r="H239" s="229" t="s">
        <v>14</v>
      </c>
      <c r="I239" s="215" t="s">
        <v>13</v>
      </c>
      <c r="J239" s="229" t="s">
        <v>15</v>
      </c>
      <c r="K239" s="229"/>
      <c r="L239" s="229"/>
      <c r="M239" s="216" t="s">
        <v>12</v>
      </c>
      <c r="N239" s="231"/>
    </row>
    <row r="240" spans="1:14">
      <c r="A240" s="223"/>
      <c r="B240" s="165" t="s">
        <v>16</v>
      </c>
      <c r="C240" s="229"/>
      <c r="D240" s="229"/>
      <c r="E240" s="229"/>
      <c r="F240" s="200" t="s">
        <v>17</v>
      </c>
      <c r="G240" s="229"/>
      <c r="H240" s="229"/>
      <c r="I240" s="33" t="s">
        <v>18</v>
      </c>
      <c r="J240" s="215" t="s">
        <v>9</v>
      </c>
      <c r="K240" s="215" t="s">
        <v>10</v>
      </c>
      <c r="L240" s="215" t="s">
        <v>11</v>
      </c>
      <c r="M240" s="217" t="s">
        <v>17</v>
      </c>
      <c r="N240" s="198" t="s">
        <v>17</v>
      </c>
    </row>
    <row r="241" spans="1:14" ht="14.25" customHeight="1">
      <c r="A241" s="219" t="s">
        <v>44</v>
      </c>
      <c r="B241" s="215" t="s">
        <v>19</v>
      </c>
      <c r="C241" s="32">
        <v>17.117863</v>
      </c>
      <c r="D241" s="32">
        <v>42.032705</v>
      </c>
      <c r="E241" s="32">
        <v>42.456882</v>
      </c>
      <c r="F241" s="155">
        <f>(D241-E241)/E241*100</f>
        <v>-0.99907713430298584</v>
      </c>
      <c r="G241" s="31">
        <v>322</v>
      </c>
      <c r="H241" s="31">
        <v>32946.383300000001</v>
      </c>
      <c r="I241" s="31">
        <v>91</v>
      </c>
      <c r="J241" s="31">
        <v>7.2776459999999998</v>
      </c>
      <c r="K241" s="31">
        <v>30.382128000000002</v>
      </c>
      <c r="L241" s="31">
        <v>56.537174</v>
      </c>
      <c r="M241" s="31">
        <f>(K241-L241)/L241*100</f>
        <v>-46.261679085693245</v>
      </c>
      <c r="N241" s="171">
        <f t="shared" ref="N241:N253" si="49">D241/D327*100</f>
        <v>0.27902173671467639</v>
      </c>
    </row>
    <row r="242" spans="1:14" ht="14.25" customHeight="1">
      <c r="A242" s="220"/>
      <c r="B242" s="215" t="s">
        <v>20</v>
      </c>
      <c r="C242" s="31">
        <v>5.1369870000000004</v>
      </c>
      <c r="D242" s="31">
        <v>12.326152</v>
      </c>
      <c r="E242" s="31">
        <v>10.814544</v>
      </c>
      <c r="F242" s="155">
        <f>(D242-E242)/E242*100</f>
        <v>13.977547273375565</v>
      </c>
      <c r="G242" s="31">
        <v>150</v>
      </c>
      <c r="H242" s="31">
        <v>3000</v>
      </c>
      <c r="I242" s="31">
        <v>39</v>
      </c>
      <c r="J242" s="31">
        <v>2.3172299999999999</v>
      </c>
      <c r="K242" s="31">
        <v>14.300803</v>
      </c>
      <c r="L242" s="31">
        <v>34.331397000000003</v>
      </c>
      <c r="M242" s="31">
        <f>(K242-L242)/L242*100</f>
        <v>-58.344826457251351</v>
      </c>
      <c r="N242" s="171">
        <f t="shared" si="49"/>
        <v>0.2509012828410962</v>
      </c>
    </row>
    <row r="243" spans="1:14" ht="14.25" customHeight="1">
      <c r="A243" s="220"/>
      <c r="B243" s="215" t="s">
        <v>21</v>
      </c>
      <c r="C243" s="31">
        <v>0</v>
      </c>
      <c r="D243" s="31">
        <v>0</v>
      </c>
      <c r="E243" s="31">
        <v>0</v>
      </c>
      <c r="F243" s="31">
        <v>0</v>
      </c>
      <c r="G243" s="31">
        <v>0</v>
      </c>
      <c r="H243" s="31">
        <v>0</v>
      </c>
      <c r="I243" s="31">
        <v>0</v>
      </c>
      <c r="J243" s="31">
        <v>0</v>
      </c>
      <c r="K243" s="31">
        <v>0</v>
      </c>
      <c r="L243" s="31">
        <v>0</v>
      </c>
      <c r="M243" s="31">
        <v>0</v>
      </c>
      <c r="N243" s="171">
        <f t="shared" si="49"/>
        <v>0</v>
      </c>
    </row>
    <row r="244" spans="1:14" ht="14.25" customHeight="1">
      <c r="A244" s="220"/>
      <c r="B244" s="215" t="s">
        <v>22</v>
      </c>
      <c r="C244" s="31">
        <v>0</v>
      </c>
      <c r="D244" s="31">
        <v>0.67993999999999999</v>
      </c>
      <c r="E244" s="31">
        <v>0</v>
      </c>
      <c r="F244" s="31">
        <v>0</v>
      </c>
      <c r="G244" s="31">
        <v>1</v>
      </c>
      <c r="H244" s="31">
        <v>686.41499999999996</v>
      </c>
      <c r="I244" s="31">
        <v>0</v>
      </c>
      <c r="J244" s="31">
        <v>0</v>
      </c>
      <c r="K244" s="31">
        <v>0</v>
      </c>
      <c r="L244" s="31">
        <v>0</v>
      </c>
      <c r="M244" s="31">
        <v>0</v>
      </c>
      <c r="N244" s="171">
        <f t="shared" si="49"/>
        <v>7.6899091858979238E-2</v>
      </c>
    </row>
    <row r="245" spans="1:14" ht="14.25" customHeight="1">
      <c r="A245" s="220"/>
      <c r="B245" s="215" t="s">
        <v>23</v>
      </c>
      <c r="C245" s="31">
        <v>0</v>
      </c>
      <c r="D245" s="31">
        <v>0</v>
      </c>
      <c r="E245" s="31">
        <v>0</v>
      </c>
      <c r="F245" s="31">
        <v>0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0</v>
      </c>
      <c r="N245" s="171">
        <f t="shared" si="49"/>
        <v>0</v>
      </c>
    </row>
    <row r="246" spans="1:14" ht="14.25" customHeight="1">
      <c r="A246" s="220"/>
      <c r="B246" s="215" t="s">
        <v>24</v>
      </c>
      <c r="C246" s="31">
        <v>10.291885000000001</v>
      </c>
      <c r="D246" s="31">
        <v>14.182259999999999</v>
      </c>
      <c r="E246" s="31">
        <v>5.9336529999999996</v>
      </c>
      <c r="F246" s="155">
        <f>(D246-E246)/E246*100</f>
        <v>139.01397671889475</v>
      </c>
      <c r="G246" s="31">
        <v>65</v>
      </c>
      <c r="H246" s="31">
        <v>10054.406657</v>
      </c>
      <c r="I246" s="31">
        <v>4</v>
      </c>
      <c r="J246" s="31">
        <v>0.12684200000000001</v>
      </c>
      <c r="K246" s="31">
        <v>12.408725</v>
      </c>
      <c r="L246" s="31">
        <v>1.0458E-2</v>
      </c>
      <c r="M246" s="31">
        <f t="shared" ref="M246:M248" si="50">(K246-L246)/L246*100</f>
        <v>118552.94511378849</v>
      </c>
      <c r="N246" s="171">
        <f t="shared" si="49"/>
        <v>0.86696147829199</v>
      </c>
    </row>
    <row r="247" spans="1:14" ht="14.25" customHeight="1">
      <c r="A247" s="220"/>
      <c r="B247" s="215" t="s">
        <v>25</v>
      </c>
      <c r="C247" s="33">
        <v>0</v>
      </c>
      <c r="D247" s="33">
        <v>0</v>
      </c>
      <c r="E247" s="33">
        <v>0</v>
      </c>
      <c r="F247" s="31">
        <v>0</v>
      </c>
      <c r="G247" s="33">
        <v>0</v>
      </c>
      <c r="H247" s="33">
        <v>0</v>
      </c>
      <c r="I247" s="33">
        <v>0</v>
      </c>
      <c r="J247" s="31">
        <v>0</v>
      </c>
      <c r="K247" s="33">
        <v>0</v>
      </c>
      <c r="L247" s="33">
        <v>0</v>
      </c>
      <c r="M247" s="31">
        <v>0</v>
      </c>
      <c r="N247" s="171">
        <f t="shared" si="49"/>
        <v>0</v>
      </c>
    </row>
    <row r="248" spans="1:14" ht="14.25" customHeight="1">
      <c r="A248" s="220"/>
      <c r="B248" s="215" t="s">
        <v>26</v>
      </c>
      <c r="C248" s="31">
        <v>0.61845000000000006</v>
      </c>
      <c r="D248" s="31">
        <v>1.4485250000000001</v>
      </c>
      <c r="E248" s="31">
        <v>1.8230299999999999</v>
      </c>
      <c r="F248" s="155">
        <f>(D248-E248)/E248*100</f>
        <v>-20.542997098237542</v>
      </c>
      <c r="G248" s="31">
        <v>73</v>
      </c>
      <c r="H248" s="31">
        <v>8371.02</v>
      </c>
      <c r="I248" s="31">
        <v>2</v>
      </c>
      <c r="J248" s="31">
        <v>0.11535999999999901</v>
      </c>
      <c r="K248" s="31">
        <v>12.496127</v>
      </c>
      <c r="L248" s="31">
        <v>1.3602110000000001</v>
      </c>
      <c r="M248" s="31">
        <f t="shared" si="50"/>
        <v>818.69033554352961</v>
      </c>
      <c r="N248" s="171">
        <f t="shared" si="49"/>
        <v>2.269525962090755E-2</v>
      </c>
    </row>
    <row r="249" spans="1:14" ht="14.25" customHeight="1">
      <c r="A249" s="220"/>
      <c r="B249" s="215" t="s">
        <v>27</v>
      </c>
      <c r="C249" s="31">
        <v>0</v>
      </c>
      <c r="D249" s="31">
        <v>0</v>
      </c>
      <c r="E249" s="31">
        <v>0</v>
      </c>
      <c r="F249" s="31">
        <v>0</v>
      </c>
      <c r="G249" s="31">
        <v>0</v>
      </c>
      <c r="H249" s="31">
        <v>0</v>
      </c>
      <c r="I249" s="31">
        <v>0</v>
      </c>
      <c r="J249" s="31">
        <v>0</v>
      </c>
      <c r="K249" s="31">
        <v>0</v>
      </c>
      <c r="L249" s="31">
        <v>0</v>
      </c>
      <c r="M249" s="31">
        <v>0</v>
      </c>
      <c r="N249" s="171">
        <f t="shared" si="49"/>
        <v>0</v>
      </c>
    </row>
    <row r="250" spans="1:14" ht="14.25" customHeight="1">
      <c r="A250" s="220"/>
      <c r="B250" s="14" t="s">
        <v>28</v>
      </c>
      <c r="C250" s="34">
        <v>0</v>
      </c>
      <c r="D250" s="34">
        <v>0</v>
      </c>
      <c r="E250" s="34">
        <v>0</v>
      </c>
      <c r="F250" s="31">
        <v>0</v>
      </c>
      <c r="G250" s="34">
        <v>0</v>
      </c>
      <c r="H250" s="34">
        <v>0</v>
      </c>
      <c r="I250" s="34">
        <v>0</v>
      </c>
      <c r="J250" s="34">
        <v>0</v>
      </c>
      <c r="K250" s="34">
        <v>0</v>
      </c>
      <c r="L250" s="34">
        <v>0</v>
      </c>
      <c r="M250" s="31">
        <v>0</v>
      </c>
      <c r="N250" s="171">
        <f t="shared" si="49"/>
        <v>0</v>
      </c>
    </row>
    <row r="251" spans="1:14" ht="14.25" customHeight="1">
      <c r="A251" s="220"/>
      <c r="B251" s="14" t="s">
        <v>29</v>
      </c>
      <c r="C251" s="34">
        <v>0</v>
      </c>
      <c r="D251" s="34">
        <v>0</v>
      </c>
      <c r="E251" s="34">
        <v>0</v>
      </c>
      <c r="F251" s="31">
        <v>0</v>
      </c>
      <c r="G251" s="34">
        <v>0</v>
      </c>
      <c r="H251" s="34">
        <v>0</v>
      </c>
      <c r="I251" s="34">
        <v>0</v>
      </c>
      <c r="J251" s="34">
        <v>0</v>
      </c>
      <c r="K251" s="34">
        <v>0</v>
      </c>
      <c r="L251" s="34">
        <v>0</v>
      </c>
      <c r="M251" s="31">
        <v>0</v>
      </c>
      <c r="N251" s="171">
        <f t="shared" si="49"/>
        <v>0</v>
      </c>
    </row>
    <row r="252" spans="1:14" ht="14.25" customHeight="1">
      <c r="A252" s="220"/>
      <c r="B252" s="14" t="s">
        <v>30</v>
      </c>
      <c r="C252" s="34">
        <v>0</v>
      </c>
      <c r="D252" s="34">
        <v>0</v>
      </c>
      <c r="E252" s="34">
        <v>0</v>
      </c>
      <c r="F252" s="31">
        <v>0</v>
      </c>
      <c r="G252" s="34">
        <v>0</v>
      </c>
      <c r="H252" s="34">
        <v>0</v>
      </c>
      <c r="I252" s="34">
        <v>0</v>
      </c>
      <c r="J252" s="34">
        <v>0</v>
      </c>
      <c r="K252" s="34">
        <v>0</v>
      </c>
      <c r="L252" s="34">
        <v>0</v>
      </c>
      <c r="M252" s="31">
        <v>0</v>
      </c>
      <c r="N252" s="171">
        <f t="shared" si="49"/>
        <v>0</v>
      </c>
    </row>
    <row r="253" spans="1:14" ht="14.25" customHeight="1" thickBot="1">
      <c r="A253" s="221"/>
      <c r="B253" s="15" t="s">
        <v>129</v>
      </c>
      <c r="C253" s="16">
        <f t="shared" ref="C253:L253" si="51">C241+C243+C244+C245+C246+C247+C248+C249</f>
        <v>28.028198</v>
      </c>
      <c r="D253" s="16">
        <f t="shared" si="51"/>
        <v>58.343429999999998</v>
      </c>
      <c r="E253" s="16">
        <f>E241+E243+E244+E245+E246+E247+E248+E249</f>
        <v>50.213565000000003</v>
      </c>
      <c r="F253" s="156">
        <f t="shared" ref="F253:F259" si="52">(D253-E253)/E253*100</f>
        <v>16.190575196164612</v>
      </c>
      <c r="G253" s="16">
        <f t="shared" si="51"/>
        <v>461</v>
      </c>
      <c r="H253" s="16">
        <f t="shared" si="51"/>
        <v>52058.224956999999</v>
      </c>
      <c r="I253" s="16">
        <f t="shared" si="51"/>
        <v>97</v>
      </c>
      <c r="J253" s="16">
        <f t="shared" si="51"/>
        <v>7.5198479999999988</v>
      </c>
      <c r="K253" s="16">
        <f t="shared" si="51"/>
        <v>55.28698</v>
      </c>
      <c r="L253" s="16">
        <f t="shared" si="51"/>
        <v>57.907843</v>
      </c>
      <c r="M253" s="16">
        <f t="shared" ref="M253:M259" si="53">(K253-L253)/L253*100</f>
        <v>-4.5259206080254106</v>
      </c>
      <c r="N253" s="172">
        <f t="shared" si="49"/>
        <v>0.19204245787868165</v>
      </c>
    </row>
    <row r="254" spans="1:14" ht="14.25" thickTop="1">
      <c r="A254" s="224" t="s">
        <v>45</v>
      </c>
      <c r="B254" s="215" t="s">
        <v>19</v>
      </c>
      <c r="C254" s="137">
        <v>56.464500000000001</v>
      </c>
      <c r="D254" s="137">
        <v>153.63589999999999</v>
      </c>
      <c r="E254" s="137">
        <v>159.00380000000001</v>
      </c>
      <c r="F254" s="155">
        <f t="shared" si="52"/>
        <v>-3.3759570525987557</v>
      </c>
      <c r="G254" s="133">
        <v>384</v>
      </c>
      <c r="H254" s="134">
        <v>105530.3184</v>
      </c>
      <c r="I254" s="132">
        <v>197</v>
      </c>
      <c r="J254" s="132">
        <v>46.927100000000003</v>
      </c>
      <c r="K254" s="132">
        <v>158.2808</v>
      </c>
      <c r="L254" s="132">
        <v>81.315799999999996</v>
      </c>
      <c r="M254" s="31">
        <f t="shared" si="53"/>
        <v>94.649502310744055</v>
      </c>
      <c r="N254" s="171">
        <f t="shared" ref="N254:N266" si="54">D254/D327*100</f>
        <v>1.01986668808782</v>
      </c>
    </row>
    <row r="255" spans="1:14">
      <c r="A255" s="220"/>
      <c r="B255" s="215" t="s">
        <v>20</v>
      </c>
      <c r="C255" s="132">
        <v>15.282999999999999</v>
      </c>
      <c r="D255" s="132">
        <v>40.554699999999997</v>
      </c>
      <c r="E255" s="132">
        <v>39.341000000000001</v>
      </c>
      <c r="F255" s="155">
        <f t="shared" si="52"/>
        <v>3.0850766376045238</v>
      </c>
      <c r="G255" s="135">
        <v>197</v>
      </c>
      <c r="H255" s="136">
        <v>152830.63</v>
      </c>
      <c r="I255" s="132">
        <v>125</v>
      </c>
      <c r="J255" s="132">
        <v>22.944299999999998</v>
      </c>
      <c r="K255" s="132">
        <v>13.5098</v>
      </c>
      <c r="L255" s="132">
        <v>24.121300000000002</v>
      </c>
      <c r="M255" s="31">
        <f t="shared" si="53"/>
        <v>-43.992239224254085</v>
      </c>
      <c r="N255" s="171">
        <f t="shared" si="54"/>
        <v>0.8254990085499353</v>
      </c>
    </row>
    <row r="256" spans="1:14">
      <c r="A256" s="220"/>
      <c r="B256" s="215" t="s">
        <v>21</v>
      </c>
      <c r="C256" s="132">
        <v>3.5802999999999998</v>
      </c>
      <c r="D256" s="132">
        <v>33.470599999999997</v>
      </c>
      <c r="E256" s="132">
        <v>31.550799999999999</v>
      </c>
      <c r="F256" s="155">
        <f t="shared" si="52"/>
        <v>6.0847902430366227</v>
      </c>
      <c r="G256" s="132"/>
      <c r="H256" s="23">
        <v>39604.085200000001</v>
      </c>
      <c r="I256" s="132">
        <v>0</v>
      </c>
      <c r="J256" s="132">
        <v>0.35980000000000001</v>
      </c>
      <c r="K256" s="132">
        <v>0.94369999999999998</v>
      </c>
      <c r="L256" s="132">
        <v>11.5303</v>
      </c>
      <c r="M256" s="31">
        <f t="shared" si="53"/>
        <v>-91.815477481071611</v>
      </c>
      <c r="N256" s="171">
        <f t="shared" si="54"/>
        <v>3.7878260572413587</v>
      </c>
    </row>
    <row r="257" spans="1:14">
      <c r="A257" s="220"/>
      <c r="B257" s="215" t="s">
        <v>22</v>
      </c>
      <c r="C257" s="132">
        <v>1.9300000000000001E-2</v>
      </c>
      <c r="D257" s="132">
        <v>1.9300000000000001E-2</v>
      </c>
      <c r="E257" s="132">
        <v>0.41970000000000002</v>
      </c>
      <c r="F257" s="155">
        <f t="shared" si="52"/>
        <v>-95.401477245651662</v>
      </c>
      <c r="G257" s="132"/>
      <c r="H257" s="132">
        <v>176</v>
      </c>
      <c r="I257" s="132">
        <v>3</v>
      </c>
      <c r="J257" s="132">
        <v>1.0900000000000001</v>
      </c>
      <c r="K257" s="132">
        <v>1.41</v>
      </c>
      <c r="L257" s="132">
        <v>0.71099999999999997</v>
      </c>
      <c r="M257" s="31">
        <f t="shared" si="53"/>
        <v>98.312236286919827</v>
      </c>
      <c r="N257" s="171">
        <f t="shared" si="54"/>
        <v>2.1827697633295578E-3</v>
      </c>
    </row>
    <row r="258" spans="1:14">
      <c r="A258" s="220"/>
      <c r="B258" s="215" t="s">
        <v>23</v>
      </c>
      <c r="C258" s="132">
        <v>0</v>
      </c>
      <c r="D258" s="132">
        <v>10.514099999999999</v>
      </c>
      <c r="E258" s="132">
        <v>5.7027999999999999</v>
      </c>
      <c r="F258" s="155">
        <f t="shared" si="52"/>
        <v>84.367328329943163</v>
      </c>
      <c r="G258" s="132"/>
      <c r="H258" s="132">
        <v>14860</v>
      </c>
      <c r="I258" s="132">
        <v>0</v>
      </c>
      <c r="J258" s="132">
        <v>0</v>
      </c>
      <c r="K258" s="132">
        <v>0</v>
      </c>
      <c r="L258" s="132">
        <v>0</v>
      </c>
      <c r="M258" s="31">
        <v>0</v>
      </c>
      <c r="N258" s="171">
        <f t="shared" si="54"/>
        <v>8.8522977189856302</v>
      </c>
    </row>
    <row r="259" spans="1:14">
      <c r="A259" s="220"/>
      <c r="B259" s="215" t="s">
        <v>24</v>
      </c>
      <c r="C259" s="132">
        <v>23.984999999999999</v>
      </c>
      <c r="D259" s="132">
        <v>36.092700000000001</v>
      </c>
      <c r="E259" s="132">
        <v>42.630299999999998</v>
      </c>
      <c r="F259" s="155">
        <f t="shared" si="52"/>
        <v>-15.335571178246454</v>
      </c>
      <c r="G259" s="132"/>
      <c r="H259" s="132">
        <v>49955.9</v>
      </c>
      <c r="I259" s="132">
        <v>18</v>
      </c>
      <c r="J259" s="132">
        <v>3.3933</v>
      </c>
      <c r="K259" s="132">
        <v>32.409799999999997</v>
      </c>
      <c r="L259" s="132">
        <v>9.0882000000000005</v>
      </c>
      <c r="M259" s="31">
        <f t="shared" si="53"/>
        <v>256.61407099315591</v>
      </c>
      <c r="N259" s="171">
        <f t="shared" si="54"/>
        <v>2.2063465588382467</v>
      </c>
    </row>
    <row r="260" spans="1:14">
      <c r="A260" s="220"/>
      <c r="B260" s="215" t="s">
        <v>25</v>
      </c>
      <c r="C260" s="132">
        <v>0</v>
      </c>
      <c r="D260" s="132">
        <v>0</v>
      </c>
      <c r="E260" s="132">
        <v>0</v>
      </c>
      <c r="F260" s="31">
        <v>0</v>
      </c>
      <c r="G260" s="132"/>
      <c r="H260" s="132">
        <v>0</v>
      </c>
      <c r="I260" s="132">
        <v>0</v>
      </c>
      <c r="J260" s="132">
        <v>0</v>
      </c>
      <c r="K260" s="132">
        <v>0</v>
      </c>
      <c r="L260" s="132">
        <v>0</v>
      </c>
      <c r="M260" s="31">
        <v>0</v>
      </c>
      <c r="N260" s="171">
        <f t="shared" si="54"/>
        <v>0</v>
      </c>
    </row>
    <row r="261" spans="1:14">
      <c r="A261" s="220"/>
      <c r="B261" s="215" t="s">
        <v>26</v>
      </c>
      <c r="C261" s="132">
        <v>0.1244</v>
      </c>
      <c r="D261" s="132">
        <v>0.25779999999999997</v>
      </c>
      <c r="E261" s="132">
        <v>0.46410000000000001</v>
      </c>
      <c r="F261" s="155">
        <f>(D261-E261)/E261*100</f>
        <v>-44.451626804567987</v>
      </c>
      <c r="G261" s="132"/>
      <c r="H261" s="132">
        <v>1471.6</v>
      </c>
      <c r="I261" s="132">
        <v>0</v>
      </c>
      <c r="J261" s="132">
        <v>0</v>
      </c>
      <c r="K261" s="132">
        <v>0</v>
      </c>
      <c r="L261" s="132">
        <v>0</v>
      </c>
      <c r="M261" s="31">
        <v>0</v>
      </c>
      <c r="N261" s="171">
        <f t="shared" si="54"/>
        <v>4.0391694518699811E-3</v>
      </c>
    </row>
    <row r="262" spans="1:14">
      <c r="A262" s="220"/>
      <c r="B262" s="215" t="s">
        <v>27</v>
      </c>
      <c r="C262" s="41">
        <v>3.3997999999999999</v>
      </c>
      <c r="D262" s="41">
        <v>3.3997999999999999</v>
      </c>
      <c r="E262" s="41">
        <v>0</v>
      </c>
      <c r="F262" s="31">
        <v>0</v>
      </c>
      <c r="G262" s="132"/>
      <c r="H262" s="41">
        <v>240.25370000000001</v>
      </c>
      <c r="I262" s="132">
        <v>0</v>
      </c>
      <c r="J262" s="132">
        <v>0</v>
      </c>
      <c r="K262" s="132">
        <v>0</v>
      </c>
      <c r="L262" s="132">
        <v>0</v>
      </c>
      <c r="M262" s="31">
        <v>0</v>
      </c>
      <c r="N262" s="171">
        <f t="shared" si="54"/>
        <v>0.8796008248409003</v>
      </c>
    </row>
    <row r="263" spans="1:14">
      <c r="A263" s="220"/>
      <c r="B263" s="14" t="s">
        <v>28</v>
      </c>
      <c r="C263" s="34">
        <v>0</v>
      </c>
      <c r="D263" s="34">
        <v>0</v>
      </c>
      <c r="E263" s="34">
        <v>0</v>
      </c>
      <c r="F263" s="31">
        <v>0</v>
      </c>
      <c r="G263" s="41"/>
      <c r="H263" s="41">
        <v>0</v>
      </c>
      <c r="I263" s="41">
        <v>0</v>
      </c>
      <c r="J263" s="41">
        <v>0</v>
      </c>
      <c r="K263" s="41">
        <v>0</v>
      </c>
      <c r="L263" s="41">
        <v>0</v>
      </c>
      <c r="M263" s="31">
        <v>0</v>
      </c>
      <c r="N263" s="171">
        <f t="shared" si="54"/>
        <v>0</v>
      </c>
    </row>
    <row r="264" spans="1:14">
      <c r="A264" s="220"/>
      <c r="B264" s="14" t="s">
        <v>29</v>
      </c>
      <c r="C264" s="41">
        <v>0</v>
      </c>
      <c r="D264" s="41">
        <v>0</v>
      </c>
      <c r="E264" s="41">
        <v>0</v>
      </c>
      <c r="F264" s="31">
        <v>0</v>
      </c>
      <c r="G264" s="41"/>
      <c r="H264" s="41">
        <v>0</v>
      </c>
      <c r="I264" s="41">
        <v>0</v>
      </c>
      <c r="J264" s="41">
        <v>0</v>
      </c>
      <c r="K264" s="41">
        <v>0</v>
      </c>
      <c r="L264" s="41">
        <v>0</v>
      </c>
      <c r="M264" s="31">
        <v>0</v>
      </c>
      <c r="N264" s="171">
        <f t="shared" si="54"/>
        <v>0</v>
      </c>
    </row>
    <row r="265" spans="1:14">
      <c r="A265" s="220"/>
      <c r="B265" s="14" t="s">
        <v>30</v>
      </c>
      <c r="C265" s="41">
        <v>3.3997999999999999</v>
      </c>
      <c r="D265" s="41">
        <v>3.3997999999999999</v>
      </c>
      <c r="E265" s="41">
        <v>0</v>
      </c>
      <c r="F265" s="31">
        <v>0</v>
      </c>
      <c r="G265" s="41"/>
      <c r="H265" s="41">
        <v>240.25370000000001</v>
      </c>
      <c r="I265" s="41">
        <v>0</v>
      </c>
      <c r="J265" s="41">
        <v>0</v>
      </c>
      <c r="K265" s="41">
        <v>0</v>
      </c>
      <c r="L265" s="41">
        <v>0</v>
      </c>
      <c r="M265" s="31">
        <v>0</v>
      </c>
      <c r="N265" s="171">
        <f t="shared" si="54"/>
        <v>1.9171436650328333</v>
      </c>
    </row>
    <row r="266" spans="1:14" ht="14.25" thickBot="1">
      <c r="A266" s="221"/>
      <c r="B266" s="15" t="s">
        <v>129</v>
      </c>
      <c r="C266" s="16">
        <f t="shared" ref="C266:L266" si="55">C254+C256+C257+C258+C259+C260+C261+C262</f>
        <v>87.573300000000003</v>
      </c>
      <c r="D266" s="16">
        <f t="shared" si="55"/>
        <v>237.39019999999996</v>
      </c>
      <c r="E266" s="16">
        <f t="shared" si="55"/>
        <v>239.77150000000003</v>
      </c>
      <c r="F266" s="156">
        <f>(D266-E266)/E266*100</f>
        <v>-0.99315389860766046</v>
      </c>
      <c r="G266" s="16">
        <f t="shared" si="55"/>
        <v>384</v>
      </c>
      <c r="H266" s="16">
        <f>H254+H256+H257+H258+H259+H260+H261+H262</f>
        <v>211838.15730000002</v>
      </c>
      <c r="I266" s="16">
        <f t="shared" si="55"/>
        <v>218</v>
      </c>
      <c r="J266" s="16">
        <f t="shared" si="55"/>
        <v>51.770200000000003</v>
      </c>
      <c r="K266" s="16">
        <f t="shared" si="55"/>
        <v>193.04429999999999</v>
      </c>
      <c r="L266" s="16">
        <f t="shared" si="55"/>
        <v>102.64529999999999</v>
      </c>
      <c r="M266" s="16">
        <f>(K266-L266)/L266*100</f>
        <v>88.069302734757471</v>
      </c>
      <c r="N266" s="172">
        <f t="shared" si="54"/>
        <v>0.78139042364001932</v>
      </c>
    </row>
    <row r="267" spans="1:14" ht="14.25" thickTop="1">
      <c r="A267" s="224" t="s">
        <v>46</v>
      </c>
      <c r="B267" s="18" t="s">
        <v>19</v>
      </c>
      <c r="C267" s="204">
        <v>0</v>
      </c>
      <c r="D267" s="204">
        <v>-7.0000000000000007E-2</v>
      </c>
      <c r="E267" s="204">
        <v>51.84</v>
      </c>
      <c r="F267" s="203">
        <f>(D267-E267)/E267*100</f>
        <v>-100.13503086419753</v>
      </c>
      <c r="G267" s="72">
        <v>0</v>
      </c>
      <c r="H267" s="72">
        <v>0</v>
      </c>
      <c r="I267" s="72">
        <v>0</v>
      </c>
      <c r="J267" s="72">
        <v>0</v>
      </c>
      <c r="K267" s="72">
        <v>0</v>
      </c>
      <c r="L267" s="72">
        <v>0</v>
      </c>
      <c r="M267" s="72">
        <v>0</v>
      </c>
      <c r="N267" s="173">
        <f t="shared" ref="N267:N279" si="56">D267/D327*100</f>
        <v>-4.6467439033551011E-4</v>
      </c>
    </row>
    <row r="268" spans="1:14">
      <c r="A268" s="220"/>
      <c r="B268" s="215" t="s">
        <v>20</v>
      </c>
      <c r="C268" s="72">
        <v>0</v>
      </c>
      <c r="D268" s="72">
        <v>0</v>
      </c>
      <c r="E268" s="72">
        <v>1.94</v>
      </c>
      <c r="F268" s="12">
        <f>(D268-E268)/E268*100</f>
        <v>-100</v>
      </c>
      <c r="G268" s="72">
        <v>0</v>
      </c>
      <c r="H268" s="72">
        <v>0</v>
      </c>
      <c r="I268" s="72">
        <v>0</v>
      </c>
      <c r="J268" s="72">
        <v>0</v>
      </c>
      <c r="K268" s="72">
        <v>0</v>
      </c>
      <c r="L268" s="72">
        <v>0</v>
      </c>
      <c r="M268" s="72">
        <v>0</v>
      </c>
      <c r="N268" s="171">
        <f t="shared" si="56"/>
        <v>0</v>
      </c>
    </row>
    <row r="269" spans="1:14">
      <c r="A269" s="220"/>
      <c r="B269" s="215" t="s">
        <v>21</v>
      </c>
      <c r="C269" s="72">
        <v>0</v>
      </c>
      <c r="D269" s="72">
        <v>0</v>
      </c>
      <c r="E269" s="72">
        <v>0</v>
      </c>
      <c r="F269" s="72">
        <v>0</v>
      </c>
      <c r="G269" s="72">
        <v>0</v>
      </c>
      <c r="H269" s="72">
        <v>0</v>
      </c>
      <c r="I269" s="72">
        <v>0</v>
      </c>
      <c r="J269" s="72">
        <v>0</v>
      </c>
      <c r="K269" s="72">
        <v>0</v>
      </c>
      <c r="L269" s="72">
        <v>0</v>
      </c>
      <c r="M269" s="72">
        <v>0</v>
      </c>
      <c r="N269" s="171">
        <f t="shared" si="56"/>
        <v>0</v>
      </c>
    </row>
    <row r="270" spans="1:14">
      <c r="A270" s="220"/>
      <c r="B270" s="215" t="s">
        <v>22</v>
      </c>
      <c r="C270" s="72">
        <v>0</v>
      </c>
      <c r="D270" s="72">
        <v>0</v>
      </c>
      <c r="E270" s="72">
        <v>1E-3</v>
      </c>
      <c r="F270" s="12">
        <f>(D270-E270)/E270*100</f>
        <v>-100</v>
      </c>
      <c r="G270" s="72">
        <v>0</v>
      </c>
      <c r="H270" s="72">
        <v>0</v>
      </c>
      <c r="I270" s="72">
        <v>0</v>
      </c>
      <c r="J270" s="72">
        <v>0</v>
      </c>
      <c r="K270" s="72">
        <v>0</v>
      </c>
      <c r="L270" s="72">
        <v>0</v>
      </c>
      <c r="M270" s="72">
        <v>0</v>
      </c>
      <c r="N270" s="171">
        <f t="shared" si="56"/>
        <v>0</v>
      </c>
    </row>
    <row r="271" spans="1:14">
      <c r="A271" s="220"/>
      <c r="B271" s="215" t="s">
        <v>23</v>
      </c>
      <c r="C271" s="72">
        <v>0</v>
      </c>
      <c r="D271" s="72">
        <v>0</v>
      </c>
      <c r="E271" s="72">
        <v>0</v>
      </c>
      <c r="F271" s="72">
        <v>0</v>
      </c>
      <c r="G271" s="72">
        <v>0</v>
      </c>
      <c r="H271" s="72">
        <v>0</v>
      </c>
      <c r="I271" s="72">
        <v>0</v>
      </c>
      <c r="J271" s="72">
        <v>0</v>
      </c>
      <c r="K271" s="72">
        <v>0</v>
      </c>
      <c r="L271" s="72">
        <v>0</v>
      </c>
      <c r="M271" s="72">
        <v>0</v>
      </c>
      <c r="N271" s="171">
        <f t="shared" si="56"/>
        <v>0</v>
      </c>
    </row>
    <row r="272" spans="1:14">
      <c r="A272" s="220"/>
      <c r="B272" s="215" t="s">
        <v>24</v>
      </c>
      <c r="C272" s="72">
        <v>0</v>
      </c>
      <c r="D272" s="72">
        <v>0</v>
      </c>
      <c r="E272" s="72">
        <v>0.2</v>
      </c>
      <c r="F272" s="12">
        <f>(D272-E272)/E272*100</f>
        <v>-100</v>
      </c>
      <c r="G272" s="72">
        <v>0</v>
      </c>
      <c r="H272" s="72">
        <v>0</v>
      </c>
      <c r="I272" s="72">
        <v>0</v>
      </c>
      <c r="J272" s="72">
        <v>0</v>
      </c>
      <c r="K272" s="72">
        <v>0</v>
      </c>
      <c r="L272" s="72">
        <v>0</v>
      </c>
      <c r="M272" s="72">
        <v>0</v>
      </c>
      <c r="N272" s="171">
        <f t="shared" si="56"/>
        <v>0</v>
      </c>
    </row>
    <row r="273" spans="1:14">
      <c r="A273" s="220"/>
      <c r="B273" s="215" t="s">
        <v>25</v>
      </c>
      <c r="C273" s="72">
        <v>0</v>
      </c>
      <c r="D273" s="72">
        <v>0</v>
      </c>
      <c r="E273" s="74">
        <v>0</v>
      </c>
      <c r="F273" s="72">
        <v>0</v>
      </c>
      <c r="G273" s="72">
        <v>0</v>
      </c>
      <c r="H273" s="72">
        <v>0</v>
      </c>
      <c r="I273" s="72">
        <v>0</v>
      </c>
      <c r="J273" s="72">
        <v>0</v>
      </c>
      <c r="K273" s="72">
        <v>0</v>
      </c>
      <c r="L273" s="72">
        <v>0</v>
      </c>
      <c r="M273" s="72">
        <v>0</v>
      </c>
      <c r="N273" s="171">
        <f t="shared" si="56"/>
        <v>0</v>
      </c>
    </row>
    <row r="274" spans="1:14">
      <c r="A274" s="220"/>
      <c r="B274" s="215" t="s">
        <v>26</v>
      </c>
      <c r="C274" s="72">
        <v>0</v>
      </c>
      <c r="D274" s="72">
        <v>0</v>
      </c>
      <c r="E274" s="72">
        <v>0.08</v>
      </c>
      <c r="F274" s="12">
        <f>(D274-E274)/E274*100</f>
        <v>-100</v>
      </c>
      <c r="G274" s="72">
        <v>0</v>
      </c>
      <c r="H274" s="72">
        <v>0</v>
      </c>
      <c r="I274" s="72">
        <v>0</v>
      </c>
      <c r="J274" s="72">
        <v>0</v>
      </c>
      <c r="K274" s="72">
        <v>0</v>
      </c>
      <c r="L274" s="72">
        <v>0</v>
      </c>
      <c r="M274" s="72">
        <v>0</v>
      </c>
      <c r="N274" s="171">
        <f t="shared" si="56"/>
        <v>0</v>
      </c>
    </row>
    <row r="275" spans="1:14">
      <c r="A275" s="220"/>
      <c r="B275" s="215" t="s">
        <v>27</v>
      </c>
      <c r="C275" s="72">
        <v>0</v>
      </c>
      <c r="D275" s="72">
        <v>0</v>
      </c>
      <c r="E275" s="72">
        <v>0</v>
      </c>
      <c r="F275" s="72">
        <v>0</v>
      </c>
      <c r="G275" s="72">
        <v>0</v>
      </c>
      <c r="H275" s="72">
        <v>0</v>
      </c>
      <c r="I275" s="72">
        <v>0</v>
      </c>
      <c r="J275" s="72">
        <v>0</v>
      </c>
      <c r="K275" s="72">
        <v>0</v>
      </c>
      <c r="L275" s="72">
        <v>0</v>
      </c>
      <c r="M275" s="72">
        <v>0</v>
      </c>
      <c r="N275" s="171">
        <f t="shared" si="56"/>
        <v>0</v>
      </c>
    </row>
    <row r="276" spans="1:14">
      <c r="A276" s="220"/>
      <c r="B276" s="14" t="s">
        <v>28</v>
      </c>
      <c r="C276" s="72">
        <v>0</v>
      </c>
      <c r="D276" s="72">
        <v>0</v>
      </c>
      <c r="E276" s="75">
        <v>0</v>
      </c>
      <c r="F276" s="72">
        <v>0</v>
      </c>
      <c r="G276" s="72">
        <v>0</v>
      </c>
      <c r="H276" s="72">
        <v>0</v>
      </c>
      <c r="I276" s="72">
        <v>0</v>
      </c>
      <c r="J276" s="72">
        <v>0</v>
      </c>
      <c r="K276" s="72">
        <v>0</v>
      </c>
      <c r="L276" s="72">
        <v>0</v>
      </c>
      <c r="M276" s="72">
        <v>0</v>
      </c>
      <c r="N276" s="171">
        <f t="shared" si="56"/>
        <v>0</v>
      </c>
    </row>
    <row r="277" spans="1:14">
      <c r="A277" s="220"/>
      <c r="B277" s="14" t="s">
        <v>29</v>
      </c>
      <c r="C277" s="72">
        <v>0</v>
      </c>
      <c r="D277" s="72">
        <v>0</v>
      </c>
      <c r="E277" s="75">
        <v>0</v>
      </c>
      <c r="F277" s="72">
        <v>0</v>
      </c>
      <c r="G277" s="72">
        <v>0</v>
      </c>
      <c r="H277" s="72">
        <v>0</v>
      </c>
      <c r="I277" s="72">
        <v>0</v>
      </c>
      <c r="J277" s="72">
        <v>0</v>
      </c>
      <c r="K277" s="72">
        <v>0</v>
      </c>
      <c r="L277" s="72">
        <v>0</v>
      </c>
      <c r="M277" s="72">
        <v>0</v>
      </c>
      <c r="N277" s="171">
        <f t="shared" si="56"/>
        <v>0</v>
      </c>
    </row>
    <row r="278" spans="1:14">
      <c r="A278" s="220"/>
      <c r="B278" s="14" t="s">
        <v>30</v>
      </c>
      <c r="C278" s="72">
        <v>0</v>
      </c>
      <c r="D278" s="72">
        <v>0</v>
      </c>
      <c r="E278" s="75">
        <v>0</v>
      </c>
      <c r="F278" s="72">
        <v>0</v>
      </c>
      <c r="G278" s="72">
        <v>0</v>
      </c>
      <c r="H278" s="72">
        <v>0</v>
      </c>
      <c r="I278" s="72">
        <v>0</v>
      </c>
      <c r="J278" s="72">
        <v>0</v>
      </c>
      <c r="K278" s="72">
        <v>0</v>
      </c>
      <c r="L278" s="72">
        <v>0</v>
      </c>
      <c r="M278" s="72">
        <v>0</v>
      </c>
      <c r="N278" s="171">
        <f t="shared" si="56"/>
        <v>0</v>
      </c>
    </row>
    <row r="279" spans="1:14" ht="14.25" thickBot="1">
      <c r="A279" s="225"/>
      <c r="B279" s="35" t="s">
        <v>129</v>
      </c>
      <c r="C279" s="36">
        <f>C267+C269+C270+C271+C272+C273+C274+C275</f>
        <v>0</v>
      </c>
      <c r="D279" s="36">
        <f t="shared" ref="D279:L279" si="57">D267+D269+D270+D271+D272+D273+D274+D275</f>
        <v>-7.0000000000000007E-2</v>
      </c>
      <c r="E279" s="36">
        <f t="shared" si="57"/>
        <v>52.121000000000002</v>
      </c>
      <c r="F279" s="210">
        <f>(D279-E279)/E279*100</f>
        <v>-100.13430287216285</v>
      </c>
      <c r="G279" s="36">
        <f t="shared" si="57"/>
        <v>0</v>
      </c>
      <c r="H279" s="36">
        <f t="shared" si="57"/>
        <v>0</v>
      </c>
      <c r="I279" s="36">
        <f t="shared" si="57"/>
        <v>0</v>
      </c>
      <c r="J279" s="36">
        <f t="shared" si="57"/>
        <v>0</v>
      </c>
      <c r="K279" s="36">
        <f t="shared" si="57"/>
        <v>0</v>
      </c>
      <c r="L279" s="36">
        <f t="shared" si="57"/>
        <v>0</v>
      </c>
      <c r="M279" s="36" t="e">
        <f t="shared" ref="M279" si="58">(K279-L279)/L279*100</f>
        <v>#DIV/0!</v>
      </c>
      <c r="N279" s="206">
        <f t="shared" si="56"/>
        <v>-2.3041106859003179E-4</v>
      </c>
    </row>
    <row r="280" spans="1:14">
      <c r="A280" s="64"/>
      <c r="B280" s="65"/>
      <c r="C280" s="66"/>
      <c r="D280" s="66"/>
      <c r="E280" s="66"/>
      <c r="F280" s="161"/>
      <c r="G280" s="66"/>
      <c r="H280" s="66"/>
      <c r="I280" s="66"/>
      <c r="J280" s="66"/>
      <c r="K280" s="66"/>
      <c r="L280" s="66"/>
      <c r="M280" s="66"/>
      <c r="N280" s="154"/>
    </row>
    <row r="281" spans="1:14">
      <c r="A281" s="86"/>
      <c r="B281" s="86"/>
      <c r="C281" s="86"/>
      <c r="D281" s="86"/>
      <c r="E281" s="86"/>
      <c r="F281" s="162"/>
      <c r="G281" s="86"/>
      <c r="H281" s="86"/>
      <c r="I281" s="86"/>
      <c r="J281" s="86"/>
      <c r="K281" s="86"/>
      <c r="L281" s="86"/>
      <c r="M281" s="86"/>
      <c r="N281" s="162"/>
    </row>
    <row r="282" spans="1:14">
      <c r="A282" s="86"/>
      <c r="B282" s="86"/>
      <c r="C282" s="86"/>
      <c r="D282" s="86"/>
      <c r="E282" s="86"/>
      <c r="F282" s="162"/>
      <c r="G282" s="86"/>
      <c r="H282" s="86"/>
      <c r="I282" s="86"/>
      <c r="J282" s="86"/>
      <c r="K282" s="86"/>
      <c r="L282" s="86"/>
      <c r="M282" s="86"/>
      <c r="N282" s="162"/>
    </row>
    <row r="283" spans="1:14" ht="18.75">
      <c r="A283" s="226" t="str">
        <f>A1</f>
        <v>2024年2月丹东市财产保险业务统计表</v>
      </c>
      <c r="B283" s="226"/>
      <c r="C283" s="226"/>
      <c r="D283" s="226"/>
      <c r="E283" s="226"/>
      <c r="F283" s="226"/>
      <c r="G283" s="226"/>
      <c r="H283" s="226"/>
      <c r="I283" s="226"/>
      <c r="J283" s="226"/>
      <c r="K283" s="226"/>
      <c r="L283" s="226"/>
      <c r="M283" s="226"/>
      <c r="N283" s="226"/>
    </row>
    <row r="284" spans="1:14" ht="14.25" thickBot="1">
      <c r="A284" s="57"/>
      <c r="B284" s="59" t="s">
        <v>0</v>
      </c>
      <c r="C284" s="58"/>
      <c r="D284" s="58"/>
      <c r="E284" s="57"/>
      <c r="F284" s="154"/>
      <c r="G284" s="73" t="str">
        <f>G2</f>
        <v>（2024年2月）</v>
      </c>
      <c r="H284" s="58"/>
      <c r="I284" s="58"/>
      <c r="J284" s="58"/>
      <c r="K284" s="58"/>
      <c r="L284" s="59" t="s">
        <v>1</v>
      </c>
      <c r="M284" s="57"/>
      <c r="N284" s="170"/>
    </row>
    <row r="285" spans="1:14" ht="13.5" customHeight="1">
      <c r="A285" s="222" t="s">
        <v>116</v>
      </c>
      <c r="B285" s="164" t="s">
        <v>3</v>
      </c>
      <c r="C285" s="227" t="s">
        <v>4</v>
      </c>
      <c r="D285" s="227"/>
      <c r="E285" s="227"/>
      <c r="F285" s="228"/>
      <c r="G285" s="227" t="s">
        <v>5</v>
      </c>
      <c r="H285" s="227"/>
      <c r="I285" s="227" t="s">
        <v>6</v>
      </c>
      <c r="J285" s="227"/>
      <c r="K285" s="227"/>
      <c r="L285" s="227"/>
      <c r="M285" s="227"/>
      <c r="N285" s="230" t="s">
        <v>7</v>
      </c>
    </row>
    <row r="286" spans="1:14">
      <c r="A286" s="220"/>
      <c r="B286" s="58" t="s">
        <v>8</v>
      </c>
      <c r="C286" s="229" t="s">
        <v>9</v>
      </c>
      <c r="D286" s="229" t="s">
        <v>10</v>
      </c>
      <c r="E286" s="229" t="s">
        <v>11</v>
      </c>
      <c r="F286" s="199" t="s">
        <v>12</v>
      </c>
      <c r="G286" s="229" t="s">
        <v>13</v>
      </c>
      <c r="H286" s="229" t="s">
        <v>14</v>
      </c>
      <c r="I286" s="215" t="s">
        <v>13</v>
      </c>
      <c r="J286" s="229" t="s">
        <v>15</v>
      </c>
      <c r="K286" s="229"/>
      <c r="L286" s="229"/>
      <c r="M286" s="216" t="s">
        <v>12</v>
      </c>
      <c r="N286" s="231"/>
    </row>
    <row r="287" spans="1:14">
      <c r="A287" s="223"/>
      <c r="B287" s="165" t="s">
        <v>16</v>
      </c>
      <c r="C287" s="229"/>
      <c r="D287" s="229"/>
      <c r="E287" s="229"/>
      <c r="F287" s="200" t="s">
        <v>17</v>
      </c>
      <c r="G287" s="229"/>
      <c r="H287" s="229"/>
      <c r="I287" s="33" t="s">
        <v>18</v>
      </c>
      <c r="J287" s="215" t="s">
        <v>9</v>
      </c>
      <c r="K287" s="215" t="s">
        <v>10</v>
      </c>
      <c r="L287" s="215" t="s">
        <v>11</v>
      </c>
      <c r="M287" s="217" t="s">
        <v>17</v>
      </c>
      <c r="N287" s="198" t="s">
        <v>17</v>
      </c>
    </row>
    <row r="288" spans="1:14" ht="14.25" customHeight="1">
      <c r="A288" s="220" t="s">
        <v>117</v>
      </c>
      <c r="B288" s="215" t="s">
        <v>19</v>
      </c>
      <c r="C288" s="19">
        <v>21.11</v>
      </c>
      <c r="D288" s="19">
        <v>48.06</v>
      </c>
      <c r="E288" s="19">
        <v>35.369999999999997</v>
      </c>
      <c r="F288" s="12">
        <f>(D288-E288)/E288*100</f>
        <v>35.877862595419863</v>
      </c>
      <c r="G288" s="20">
        <v>235</v>
      </c>
      <c r="H288" s="20">
        <v>28507.95</v>
      </c>
      <c r="I288" s="20">
        <v>29</v>
      </c>
      <c r="J288" s="20">
        <v>2.2799999999999998</v>
      </c>
      <c r="K288" s="20">
        <v>139.08000000000001</v>
      </c>
      <c r="L288" s="20">
        <v>22.64</v>
      </c>
      <c r="M288" s="31">
        <f>(K288-L288)/L288*100</f>
        <v>514.3109540636043</v>
      </c>
      <c r="N288" s="171">
        <f t="shared" ref="N288:N300" si="59">D288/D327*100</f>
        <v>0.31903215999320883</v>
      </c>
    </row>
    <row r="289" spans="1:14" ht="14.25" customHeight="1">
      <c r="A289" s="220"/>
      <c r="B289" s="215" t="s">
        <v>20</v>
      </c>
      <c r="C289" s="20">
        <v>6.37</v>
      </c>
      <c r="D289" s="20">
        <v>9.9</v>
      </c>
      <c r="E289" s="20">
        <v>6.5</v>
      </c>
      <c r="F289" s="12">
        <f>(D289-E289)/E289*100</f>
        <v>52.307692307692314</v>
      </c>
      <c r="G289" s="20">
        <v>77</v>
      </c>
      <c r="H289" s="20">
        <v>1800</v>
      </c>
      <c r="I289" s="20">
        <v>14</v>
      </c>
      <c r="J289" s="20">
        <v>0.53</v>
      </c>
      <c r="K289" s="20">
        <v>19.78</v>
      </c>
      <c r="L289" s="20">
        <v>8.06</v>
      </c>
      <c r="M289" s="31">
        <f>(K289-L289)/L289*100</f>
        <v>145.40942928039701</v>
      </c>
      <c r="N289" s="171">
        <f t="shared" si="59"/>
        <v>0.20151647490042734</v>
      </c>
    </row>
    <row r="290" spans="1:14" ht="14.25" customHeight="1">
      <c r="A290" s="220"/>
      <c r="B290" s="215" t="s">
        <v>21</v>
      </c>
      <c r="C290" s="72">
        <v>0</v>
      </c>
      <c r="D290" s="72">
        <v>0</v>
      </c>
      <c r="E290" s="20">
        <v>4.55</v>
      </c>
      <c r="F290" s="12">
        <f>(D290-E290)/E290*100</f>
        <v>-100</v>
      </c>
      <c r="G290" s="72">
        <v>0</v>
      </c>
      <c r="H290" s="72">
        <v>0</v>
      </c>
      <c r="I290" s="72">
        <v>0</v>
      </c>
      <c r="J290" s="72">
        <v>0</v>
      </c>
      <c r="K290" s="72">
        <v>0</v>
      </c>
      <c r="L290" s="72">
        <v>0</v>
      </c>
      <c r="M290" s="72">
        <v>0</v>
      </c>
      <c r="N290" s="171">
        <f t="shared" si="59"/>
        <v>0</v>
      </c>
    </row>
    <row r="291" spans="1:14" ht="14.25" customHeight="1">
      <c r="A291" s="220"/>
      <c r="B291" s="215" t="s">
        <v>22</v>
      </c>
      <c r="C291" s="20">
        <v>0.14000000000000001</v>
      </c>
      <c r="D291" s="20">
        <v>0.21</v>
      </c>
      <c r="E291" s="20"/>
      <c r="F291" s="72">
        <v>0</v>
      </c>
      <c r="G291" s="20">
        <v>33</v>
      </c>
      <c r="H291" s="20">
        <v>1248</v>
      </c>
      <c r="I291" s="20">
        <v>1</v>
      </c>
      <c r="J291" s="20">
        <v>0.25</v>
      </c>
      <c r="K291" s="20">
        <v>0.25</v>
      </c>
      <c r="L291" s="72">
        <v>0</v>
      </c>
      <c r="M291" s="72">
        <v>0</v>
      </c>
      <c r="N291" s="171">
        <f t="shared" si="59"/>
        <v>2.3750344575088449E-2</v>
      </c>
    </row>
    <row r="292" spans="1:14" ht="14.25" customHeight="1">
      <c r="A292" s="220"/>
      <c r="B292" s="215" t="s">
        <v>23</v>
      </c>
      <c r="C292" s="72">
        <v>0</v>
      </c>
      <c r="D292" s="72">
        <v>0</v>
      </c>
      <c r="E292" s="72">
        <v>0</v>
      </c>
      <c r="F292" s="72">
        <v>0</v>
      </c>
      <c r="G292" s="72">
        <v>0</v>
      </c>
      <c r="H292" s="72">
        <v>0</v>
      </c>
      <c r="I292" s="72">
        <v>0</v>
      </c>
      <c r="J292" s="72">
        <v>0</v>
      </c>
      <c r="K292" s="72">
        <v>0</v>
      </c>
      <c r="L292" s="72">
        <v>0</v>
      </c>
      <c r="M292" s="72">
        <v>0</v>
      </c>
      <c r="N292" s="171">
        <f t="shared" si="59"/>
        <v>0</v>
      </c>
    </row>
    <row r="293" spans="1:14" ht="14.25" customHeight="1">
      <c r="A293" s="220"/>
      <c r="B293" s="215" t="s">
        <v>24</v>
      </c>
      <c r="C293" s="72">
        <v>0</v>
      </c>
      <c r="D293" s="20">
        <v>9.1300000000000008</v>
      </c>
      <c r="E293" s="20">
        <v>1.52</v>
      </c>
      <c r="F293" s="12">
        <f>(D293-E293)/E293*100</f>
        <v>500.6578947368422</v>
      </c>
      <c r="G293" s="20">
        <v>6</v>
      </c>
      <c r="H293" s="20">
        <v>13933.2</v>
      </c>
      <c r="I293" s="20">
        <v>2</v>
      </c>
      <c r="J293" s="72">
        <v>0</v>
      </c>
      <c r="K293" s="20">
        <v>1.2</v>
      </c>
      <c r="L293" s="20">
        <v>0.53</v>
      </c>
      <c r="M293" s="31">
        <f t="shared" ref="M293:M295" si="60">(K293-L293)/L293*100</f>
        <v>126.41509433962261</v>
      </c>
      <c r="N293" s="171">
        <f t="shared" si="59"/>
        <v>0.55811685139081291</v>
      </c>
    </row>
    <row r="294" spans="1:14" ht="14.25" customHeight="1">
      <c r="A294" s="220"/>
      <c r="B294" s="215" t="s">
        <v>25</v>
      </c>
      <c r="C294" s="72">
        <v>0</v>
      </c>
      <c r="D294" s="72">
        <v>0</v>
      </c>
      <c r="E294" s="72">
        <v>0</v>
      </c>
      <c r="F294" s="72">
        <v>0</v>
      </c>
      <c r="G294" s="72">
        <v>0</v>
      </c>
      <c r="H294" s="72">
        <v>0</v>
      </c>
      <c r="I294" s="72">
        <v>0</v>
      </c>
      <c r="J294" s="72">
        <v>0</v>
      </c>
      <c r="K294" s="72">
        <v>0</v>
      </c>
      <c r="L294" s="72">
        <v>0</v>
      </c>
      <c r="M294" s="72">
        <v>0</v>
      </c>
      <c r="N294" s="171">
        <f t="shared" si="59"/>
        <v>0</v>
      </c>
    </row>
    <row r="295" spans="1:14" ht="14.25" customHeight="1">
      <c r="A295" s="220"/>
      <c r="B295" s="215" t="s">
        <v>26</v>
      </c>
      <c r="C295" s="20">
        <v>1.52</v>
      </c>
      <c r="D295" s="20">
        <v>2.4900000000000002</v>
      </c>
      <c r="E295" s="20">
        <v>6.61</v>
      </c>
      <c r="F295" s="12">
        <f>(D295-E295)/E295*100</f>
        <v>-62.329803328290467</v>
      </c>
      <c r="G295" s="20">
        <v>123</v>
      </c>
      <c r="H295" s="20">
        <v>11729.3</v>
      </c>
      <c r="I295" s="20">
        <v>1</v>
      </c>
      <c r="J295" s="20">
        <v>1.31</v>
      </c>
      <c r="K295" s="20">
        <v>1.31</v>
      </c>
      <c r="L295" s="20">
        <v>4.9000000000000004</v>
      </c>
      <c r="M295" s="31">
        <f t="shared" si="60"/>
        <v>-73.265306122448976</v>
      </c>
      <c r="N295" s="171">
        <f t="shared" si="59"/>
        <v>3.9012924496339245E-2</v>
      </c>
    </row>
    <row r="296" spans="1:14" ht="14.25" customHeight="1">
      <c r="A296" s="220"/>
      <c r="B296" s="215" t="s">
        <v>27</v>
      </c>
      <c r="C296" s="72">
        <v>0</v>
      </c>
      <c r="D296" s="31">
        <v>0.28000000000000003</v>
      </c>
      <c r="E296" s="72">
        <v>0</v>
      </c>
      <c r="F296" s="72">
        <v>0</v>
      </c>
      <c r="G296" s="72">
        <v>0</v>
      </c>
      <c r="H296" s="72">
        <v>0</v>
      </c>
      <c r="I296" s="72">
        <v>0</v>
      </c>
      <c r="J296" s="72">
        <v>0</v>
      </c>
      <c r="K296" s="72">
        <v>0</v>
      </c>
      <c r="L296" s="72">
        <v>0</v>
      </c>
      <c r="M296" s="72">
        <v>0</v>
      </c>
      <c r="N296" s="171">
        <f t="shared" si="59"/>
        <v>7.2441976279619999E-2</v>
      </c>
    </row>
    <row r="297" spans="1:14" ht="14.25" customHeight="1">
      <c r="A297" s="220"/>
      <c r="B297" s="14" t="s">
        <v>28</v>
      </c>
      <c r="C297" s="72">
        <v>0</v>
      </c>
      <c r="D297" s="72">
        <v>0</v>
      </c>
      <c r="E297" s="72">
        <v>0</v>
      </c>
      <c r="F297" s="72">
        <v>0</v>
      </c>
      <c r="G297" s="72">
        <v>0</v>
      </c>
      <c r="H297" s="72">
        <v>0</v>
      </c>
      <c r="I297" s="72">
        <v>0</v>
      </c>
      <c r="J297" s="72">
        <v>0</v>
      </c>
      <c r="K297" s="72">
        <v>0</v>
      </c>
      <c r="L297" s="72">
        <v>0</v>
      </c>
      <c r="M297" s="72">
        <v>0</v>
      </c>
      <c r="N297" s="171">
        <f t="shared" si="59"/>
        <v>0</v>
      </c>
    </row>
    <row r="298" spans="1:14" ht="14.25" customHeight="1">
      <c r="A298" s="220"/>
      <c r="B298" s="14" t="s">
        <v>29</v>
      </c>
      <c r="C298" s="72">
        <v>0</v>
      </c>
      <c r="D298" s="72">
        <v>0</v>
      </c>
      <c r="E298" s="72">
        <v>0</v>
      </c>
      <c r="F298" s="72">
        <v>0</v>
      </c>
      <c r="G298" s="72">
        <v>0</v>
      </c>
      <c r="H298" s="72">
        <v>0</v>
      </c>
      <c r="I298" s="72">
        <v>0</v>
      </c>
      <c r="J298" s="72">
        <v>0</v>
      </c>
      <c r="K298" s="72">
        <v>0</v>
      </c>
      <c r="L298" s="72">
        <v>0</v>
      </c>
      <c r="M298" s="72">
        <v>0</v>
      </c>
      <c r="N298" s="171">
        <f t="shared" si="59"/>
        <v>0</v>
      </c>
    </row>
    <row r="299" spans="1:14" ht="14.25" customHeight="1">
      <c r="A299" s="220"/>
      <c r="B299" s="14" t="s">
        <v>30</v>
      </c>
      <c r="C299" s="72">
        <v>0</v>
      </c>
      <c r="D299" s="31">
        <v>0.28000000000000003</v>
      </c>
      <c r="E299" s="72">
        <v>0</v>
      </c>
      <c r="F299" s="72">
        <v>0</v>
      </c>
      <c r="G299" s="31">
        <v>1</v>
      </c>
      <c r="H299" s="72">
        <v>0</v>
      </c>
      <c r="I299" s="72">
        <v>0</v>
      </c>
      <c r="J299" s="72">
        <v>0</v>
      </c>
      <c r="K299" s="72">
        <v>0</v>
      </c>
      <c r="L299" s="72">
        <v>0</v>
      </c>
      <c r="M299" s="72">
        <v>0</v>
      </c>
      <c r="N299" s="171">
        <f t="shared" si="59"/>
        <v>0.15789170722077575</v>
      </c>
    </row>
    <row r="300" spans="1:14" ht="14.25" customHeight="1" thickBot="1">
      <c r="A300" s="221"/>
      <c r="B300" s="15" t="s">
        <v>129</v>
      </c>
      <c r="C300" s="16">
        <f>C288+C290+C291+C292+C293+C294+C295+C296</f>
        <v>22.77</v>
      </c>
      <c r="D300" s="16">
        <f t="shared" ref="D300:E300" si="61">D288+D290+D291+D292+D293+D294+D295+D296</f>
        <v>60.170000000000009</v>
      </c>
      <c r="E300" s="16">
        <f t="shared" si="61"/>
        <v>48.05</v>
      </c>
      <c r="F300" s="17">
        <f t="shared" ref="F300:F317" si="62">(D300-E300)/E300*100</f>
        <v>25.223725286160274</v>
      </c>
      <c r="G300" s="16">
        <f t="shared" ref="G300:L300" si="63">G288+G290+G291+G292+G293+G294+G295+G296</f>
        <v>397</v>
      </c>
      <c r="H300" s="16">
        <f t="shared" si="63"/>
        <v>55418.45</v>
      </c>
      <c r="I300" s="16">
        <f t="shared" si="63"/>
        <v>33</v>
      </c>
      <c r="J300" s="16">
        <f t="shared" si="63"/>
        <v>3.84</v>
      </c>
      <c r="K300" s="16">
        <f t="shared" si="63"/>
        <v>141.84</v>
      </c>
      <c r="L300" s="16">
        <f t="shared" si="63"/>
        <v>28.07</v>
      </c>
      <c r="M300" s="16">
        <f>(K300-L300)/L300*100</f>
        <v>405.30815817598864</v>
      </c>
      <c r="N300" s="172">
        <f t="shared" si="59"/>
        <v>0.19805477138660305</v>
      </c>
    </row>
    <row r="301" spans="1:14" ht="14.25" hidden="1" thickTop="1">
      <c r="A301" s="220" t="s">
        <v>47</v>
      </c>
      <c r="B301" s="215" t="s">
        <v>19</v>
      </c>
      <c r="C301" s="32"/>
      <c r="D301" s="32"/>
      <c r="E301" s="32"/>
      <c r="F301" s="26" t="e">
        <f t="shared" si="62"/>
        <v>#DIV/0!</v>
      </c>
      <c r="G301" s="31"/>
      <c r="H301" s="31"/>
      <c r="I301" s="31"/>
      <c r="J301" s="31"/>
      <c r="K301" s="31"/>
      <c r="L301" s="31"/>
      <c r="M301" s="32" t="e">
        <f>(K301-L301)/L301*100</f>
        <v>#DIV/0!</v>
      </c>
      <c r="N301" s="171">
        <f t="shared" ref="N301:N313" si="64">D301/D327*100</f>
        <v>0</v>
      </c>
    </row>
    <row r="302" spans="1:14" ht="14.25" hidden="1" thickTop="1">
      <c r="A302" s="220"/>
      <c r="B302" s="215" t="s">
        <v>20</v>
      </c>
      <c r="C302" s="31"/>
      <c r="D302" s="31"/>
      <c r="E302" s="31"/>
      <c r="F302" s="12" t="e">
        <f t="shared" si="62"/>
        <v>#DIV/0!</v>
      </c>
      <c r="G302" s="31"/>
      <c r="H302" s="31"/>
      <c r="I302" s="31"/>
      <c r="J302" s="31"/>
      <c r="K302" s="31"/>
      <c r="L302" s="31"/>
      <c r="M302" s="31" t="e">
        <f>(K302-L302)/L302*100</f>
        <v>#DIV/0!</v>
      </c>
      <c r="N302" s="171">
        <f t="shared" si="64"/>
        <v>0</v>
      </c>
    </row>
    <row r="303" spans="1:14" ht="14.25" hidden="1" thickTop="1">
      <c r="A303" s="220"/>
      <c r="B303" s="215" t="s">
        <v>21</v>
      </c>
      <c r="C303" s="31"/>
      <c r="D303" s="31"/>
      <c r="E303" s="31"/>
      <c r="F303" s="12" t="e">
        <f t="shared" si="62"/>
        <v>#DIV/0!</v>
      </c>
      <c r="G303" s="31"/>
      <c r="H303" s="31"/>
      <c r="I303" s="31"/>
      <c r="J303" s="31"/>
      <c r="K303" s="31"/>
      <c r="L303" s="31"/>
      <c r="M303" s="31" t="e">
        <f t="shared" ref="M303:M312" si="65">(K303-L303)/L303*100</f>
        <v>#DIV/0!</v>
      </c>
      <c r="N303" s="171">
        <f t="shared" si="64"/>
        <v>0</v>
      </c>
    </row>
    <row r="304" spans="1:14" ht="14.25" hidden="1" thickTop="1">
      <c r="A304" s="220"/>
      <c r="B304" s="215" t="s">
        <v>22</v>
      </c>
      <c r="C304" s="31"/>
      <c r="D304" s="31"/>
      <c r="E304" s="31"/>
      <c r="F304" s="12" t="e">
        <f t="shared" si="62"/>
        <v>#DIV/0!</v>
      </c>
      <c r="G304" s="31"/>
      <c r="H304" s="31"/>
      <c r="I304" s="31"/>
      <c r="J304" s="31"/>
      <c r="K304" s="31"/>
      <c r="L304" s="31"/>
      <c r="M304" s="31" t="e">
        <f t="shared" si="65"/>
        <v>#DIV/0!</v>
      </c>
      <c r="N304" s="171">
        <f t="shared" si="64"/>
        <v>0</v>
      </c>
    </row>
    <row r="305" spans="1:14" ht="14.25" hidden="1" thickTop="1">
      <c r="A305" s="220"/>
      <c r="B305" s="215" t="s">
        <v>23</v>
      </c>
      <c r="C305" s="31"/>
      <c r="D305" s="31"/>
      <c r="E305" s="31"/>
      <c r="F305" s="12" t="e">
        <f t="shared" si="62"/>
        <v>#DIV/0!</v>
      </c>
      <c r="G305" s="31"/>
      <c r="H305" s="31"/>
      <c r="I305" s="31"/>
      <c r="J305" s="31"/>
      <c r="K305" s="31"/>
      <c r="L305" s="31"/>
      <c r="M305" s="31" t="e">
        <f t="shared" si="65"/>
        <v>#DIV/0!</v>
      </c>
      <c r="N305" s="171">
        <f t="shared" si="64"/>
        <v>0</v>
      </c>
    </row>
    <row r="306" spans="1:14" ht="14.25" hidden="1" thickTop="1">
      <c r="A306" s="220"/>
      <c r="B306" s="215" t="s">
        <v>24</v>
      </c>
      <c r="C306" s="31"/>
      <c r="D306" s="31"/>
      <c r="E306" s="31"/>
      <c r="F306" s="12" t="e">
        <f t="shared" si="62"/>
        <v>#DIV/0!</v>
      </c>
      <c r="G306" s="31"/>
      <c r="H306" s="31"/>
      <c r="I306" s="31"/>
      <c r="J306" s="31"/>
      <c r="K306" s="31"/>
      <c r="L306" s="31"/>
      <c r="M306" s="31" t="e">
        <f t="shared" si="65"/>
        <v>#DIV/0!</v>
      </c>
      <c r="N306" s="171">
        <f t="shared" si="64"/>
        <v>0</v>
      </c>
    </row>
    <row r="307" spans="1:14" ht="14.25" hidden="1" thickTop="1">
      <c r="A307" s="220"/>
      <c r="B307" s="215" t="s">
        <v>25</v>
      </c>
      <c r="C307" s="33"/>
      <c r="D307" s="33"/>
      <c r="E307" s="33"/>
      <c r="F307" s="12" t="e">
        <f t="shared" si="62"/>
        <v>#DIV/0!</v>
      </c>
      <c r="G307" s="33"/>
      <c r="H307" s="33"/>
      <c r="I307" s="33"/>
      <c r="J307" s="33"/>
      <c r="K307" s="33"/>
      <c r="L307" s="33"/>
      <c r="M307" s="31" t="e">
        <f t="shared" si="65"/>
        <v>#DIV/0!</v>
      </c>
      <c r="N307" s="171">
        <f t="shared" si="64"/>
        <v>0</v>
      </c>
    </row>
    <row r="308" spans="1:14" ht="14.25" hidden="1" thickTop="1">
      <c r="A308" s="220"/>
      <c r="B308" s="215" t="s">
        <v>26</v>
      </c>
      <c r="C308" s="31"/>
      <c r="D308" s="31"/>
      <c r="E308" s="31"/>
      <c r="F308" s="12" t="e">
        <f t="shared" si="62"/>
        <v>#DIV/0!</v>
      </c>
      <c r="G308" s="31"/>
      <c r="H308" s="31"/>
      <c r="I308" s="31"/>
      <c r="J308" s="31"/>
      <c r="K308" s="31"/>
      <c r="L308" s="31"/>
      <c r="M308" s="31" t="e">
        <f t="shared" si="65"/>
        <v>#DIV/0!</v>
      </c>
      <c r="N308" s="171">
        <f t="shared" si="64"/>
        <v>0</v>
      </c>
    </row>
    <row r="309" spans="1:14" ht="14.25" hidden="1" thickTop="1">
      <c r="A309" s="220"/>
      <c r="B309" s="215" t="s">
        <v>27</v>
      </c>
      <c r="C309" s="31"/>
      <c r="D309" s="31"/>
      <c r="E309" s="31"/>
      <c r="F309" s="12" t="e">
        <f t="shared" si="62"/>
        <v>#DIV/0!</v>
      </c>
      <c r="G309" s="31"/>
      <c r="H309" s="31"/>
      <c r="I309" s="31"/>
      <c r="J309" s="31"/>
      <c r="K309" s="31"/>
      <c r="L309" s="31"/>
      <c r="M309" s="31" t="e">
        <f t="shared" si="65"/>
        <v>#DIV/0!</v>
      </c>
      <c r="N309" s="171">
        <f t="shared" si="64"/>
        <v>0</v>
      </c>
    </row>
    <row r="310" spans="1:14" ht="14.25" hidden="1" thickTop="1">
      <c r="A310" s="220"/>
      <c r="B310" s="14" t="s">
        <v>28</v>
      </c>
      <c r="C310" s="34"/>
      <c r="D310" s="34"/>
      <c r="E310" s="34"/>
      <c r="F310" s="12" t="e">
        <f t="shared" si="62"/>
        <v>#DIV/0!</v>
      </c>
      <c r="G310" s="34"/>
      <c r="H310" s="34"/>
      <c r="I310" s="34"/>
      <c r="J310" s="34"/>
      <c r="K310" s="34"/>
      <c r="L310" s="34"/>
      <c r="M310" s="31" t="e">
        <f t="shared" si="65"/>
        <v>#DIV/0!</v>
      </c>
      <c r="N310" s="171">
        <f t="shared" si="64"/>
        <v>0</v>
      </c>
    </row>
    <row r="311" spans="1:14" ht="14.25" hidden="1" thickTop="1">
      <c r="A311" s="220"/>
      <c r="B311" s="14" t="s">
        <v>29</v>
      </c>
      <c r="C311" s="34"/>
      <c r="D311" s="34"/>
      <c r="E311" s="34"/>
      <c r="F311" s="12" t="e">
        <f t="shared" si="62"/>
        <v>#DIV/0!</v>
      </c>
      <c r="G311" s="34"/>
      <c r="H311" s="34"/>
      <c r="I311" s="34"/>
      <c r="J311" s="34"/>
      <c r="K311" s="34"/>
      <c r="L311" s="34"/>
      <c r="M311" s="31" t="e">
        <f t="shared" si="65"/>
        <v>#DIV/0!</v>
      </c>
      <c r="N311" s="171">
        <f t="shared" si="64"/>
        <v>0</v>
      </c>
    </row>
    <row r="312" spans="1:14" ht="14.25" hidden="1" thickTop="1">
      <c r="A312" s="220"/>
      <c r="B312" s="14" t="s">
        <v>30</v>
      </c>
      <c r="C312" s="34"/>
      <c r="D312" s="34"/>
      <c r="E312" s="34"/>
      <c r="F312" s="12" t="e">
        <f t="shared" si="62"/>
        <v>#DIV/0!</v>
      </c>
      <c r="G312" s="34"/>
      <c r="H312" s="34"/>
      <c r="I312" s="34"/>
      <c r="J312" s="34"/>
      <c r="K312" s="34"/>
      <c r="L312" s="34"/>
      <c r="M312" s="31" t="e">
        <f t="shared" si="65"/>
        <v>#DIV/0!</v>
      </c>
      <c r="N312" s="171">
        <f t="shared" si="64"/>
        <v>0</v>
      </c>
    </row>
    <row r="313" spans="1:14" ht="15" hidden="1" thickTop="1" thickBot="1">
      <c r="A313" s="221"/>
      <c r="B313" s="15" t="s">
        <v>129</v>
      </c>
      <c r="C313" s="16">
        <f>C301+C303+C304+C305+C306+C307+C308+C309</f>
        <v>0</v>
      </c>
      <c r="D313" s="16">
        <f t="shared" ref="D313:E313" si="66">D301+D303+D304+D305+D306+D307+D308+D309</f>
        <v>0</v>
      </c>
      <c r="E313" s="16">
        <f t="shared" si="66"/>
        <v>0</v>
      </c>
      <c r="F313" s="17" t="e">
        <f t="shared" si="62"/>
        <v>#DIV/0!</v>
      </c>
      <c r="G313" s="16">
        <f t="shared" ref="G313:L313" si="67">G301+G303+G304+G305+G306+G307+G308+G309</f>
        <v>0</v>
      </c>
      <c r="H313" s="16">
        <f t="shared" si="67"/>
        <v>0</v>
      </c>
      <c r="I313" s="16">
        <f t="shared" si="67"/>
        <v>0</v>
      </c>
      <c r="J313" s="16">
        <f t="shared" si="67"/>
        <v>0</v>
      </c>
      <c r="K313" s="16">
        <f t="shared" si="67"/>
        <v>0</v>
      </c>
      <c r="L313" s="16">
        <f t="shared" si="67"/>
        <v>0</v>
      </c>
      <c r="M313" s="16" t="e">
        <f>(K313-L313)/L313*100</f>
        <v>#DIV/0!</v>
      </c>
      <c r="N313" s="172">
        <f t="shared" si="64"/>
        <v>0</v>
      </c>
    </row>
    <row r="314" spans="1:14" ht="14.25" thickTop="1">
      <c r="A314" s="220" t="s">
        <v>94</v>
      </c>
      <c r="B314" s="215" t="s">
        <v>19</v>
      </c>
      <c r="C314" s="32">
        <v>37.96</v>
      </c>
      <c r="D314" s="32">
        <v>95.71</v>
      </c>
      <c r="E314" s="32">
        <v>103.77</v>
      </c>
      <c r="F314" s="26">
        <f t="shared" si="62"/>
        <v>-7.7671774115833117</v>
      </c>
      <c r="G314" s="31">
        <v>820</v>
      </c>
      <c r="H314" s="31">
        <v>146386.63</v>
      </c>
      <c r="I314" s="31">
        <v>152</v>
      </c>
      <c r="J314" s="31">
        <v>21.3</v>
      </c>
      <c r="K314" s="31">
        <v>42</v>
      </c>
      <c r="L314" s="31">
        <v>89</v>
      </c>
      <c r="M314" s="32">
        <f>(K314-L314)/L314*100</f>
        <v>-52.80898876404494</v>
      </c>
      <c r="N314" s="171">
        <f t="shared" ref="N314:N326" si="68">D314/D327*100</f>
        <v>0.63534265570016668</v>
      </c>
    </row>
    <row r="315" spans="1:14">
      <c r="A315" s="220"/>
      <c r="B315" s="215" t="s">
        <v>20</v>
      </c>
      <c r="C315" s="31">
        <v>1.9299999999999997</v>
      </c>
      <c r="D315" s="31">
        <v>4.4099999999999824</v>
      </c>
      <c r="E315" s="31">
        <v>15.089999999999989</v>
      </c>
      <c r="F315" s="12">
        <f t="shared" si="62"/>
        <v>-70.77534791252495</v>
      </c>
      <c r="G315" s="31">
        <v>57</v>
      </c>
      <c r="H315" s="31">
        <v>1140</v>
      </c>
      <c r="I315" s="31">
        <v>17</v>
      </c>
      <c r="J315" s="31">
        <v>62</v>
      </c>
      <c r="K315" s="31">
        <v>60.15</v>
      </c>
      <c r="L315" s="31">
        <v>19</v>
      </c>
      <c r="M315" s="31">
        <f>(K315-L315)/L315*100</f>
        <v>216.57894736842104</v>
      </c>
      <c r="N315" s="171">
        <f t="shared" si="68"/>
        <v>8.9766429728371816E-2</v>
      </c>
    </row>
    <row r="316" spans="1:14">
      <c r="A316" s="220"/>
      <c r="B316" s="215" t="s">
        <v>21</v>
      </c>
      <c r="C316" s="31">
        <v>0.52</v>
      </c>
      <c r="D316" s="31">
        <v>0.7</v>
      </c>
      <c r="E316" s="31">
        <v>0.71</v>
      </c>
      <c r="F316" s="12">
        <f t="shared" si="62"/>
        <v>-1.4084507042253533</v>
      </c>
      <c r="G316" s="31">
        <v>2</v>
      </c>
      <c r="H316" s="31">
        <v>1043.71</v>
      </c>
      <c r="I316" s="31">
        <v>0</v>
      </c>
      <c r="J316" s="31">
        <v>0</v>
      </c>
      <c r="K316" s="31">
        <v>0</v>
      </c>
      <c r="L316" s="31">
        <v>0</v>
      </c>
      <c r="M316" s="31">
        <v>0</v>
      </c>
      <c r="N316" s="171">
        <f t="shared" si="68"/>
        <v>7.9218126955266754E-2</v>
      </c>
    </row>
    <row r="317" spans="1:14">
      <c r="A317" s="220"/>
      <c r="B317" s="215" t="s">
        <v>22</v>
      </c>
      <c r="C317" s="31">
        <v>0</v>
      </c>
      <c r="D317" s="31">
        <v>0.02</v>
      </c>
      <c r="E317" s="31">
        <v>6.0000000000000005E-2</v>
      </c>
      <c r="F317" s="12">
        <f t="shared" si="62"/>
        <v>-66.666666666666671</v>
      </c>
      <c r="G317" s="31">
        <v>2</v>
      </c>
      <c r="H317" s="31">
        <v>232</v>
      </c>
      <c r="I317" s="31">
        <v>3</v>
      </c>
      <c r="J317" s="31">
        <v>0</v>
      </c>
      <c r="K317" s="31">
        <v>7.5</v>
      </c>
      <c r="L317" s="31">
        <v>0.31</v>
      </c>
      <c r="M317" s="31">
        <f t="shared" ref="M317:M321" si="69">(K317-L317)/L317*100</f>
        <v>2319.3548387096776</v>
      </c>
      <c r="N317" s="171">
        <f t="shared" si="68"/>
        <v>2.2619375785798523E-3</v>
      </c>
    </row>
    <row r="318" spans="1:14">
      <c r="A318" s="220"/>
      <c r="B318" s="215" t="s">
        <v>23</v>
      </c>
      <c r="C318" s="31">
        <v>0</v>
      </c>
      <c r="D318" s="31">
        <v>0</v>
      </c>
      <c r="E318" s="31">
        <v>0</v>
      </c>
      <c r="F318" s="12">
        <v>0</v>
      </c>
      <c r="G318" s="31">
        <v>0</v>
      </c>
      <c r="H318" s="31">
        <v>0</v>
      </c>
      <c r="I318" s="31">
        <v>0</v>
      </c>
      <c r="J318" s="31">
        <v>0</v>
      </c>
      <c r="K318" s="31">
        <v>0</v>
      </c>
      <c r="L318" s="31">
        <v>0</v>
      </c>
      <c r="M318" s="31">
        <v>0</v>
      </c>
      <c r="N318" s="171">
        <f t="shared" si="68"/>
        <v>0</v>
      </c>
    </row>
    <row r="319" spans="1:14">
      <c r="A319" s="220"/>
      <c r="B319" s="215" t="s">
        <v>24</v>
      </c>
      <c r="C319" s="31">
        <v>0.42</v>
      </c>
      <c r="D319" s="31">
        <v>47.19</v>
      </c>
      <c r="E319" s="31">
        <v>59.730000000000004</v>
      </c>
      <c r="F319" s="12">
        <f>(D319-E319)/E319*100</f>
        <v>-20.994475138121558</v>
      </c>
      <c r="G319" s="31">
        <v>8</v>
      </c>
      <c r="H319" s="31">
        <v>3829</v>
      </c>
      <c r="I319" s="31">
        <v>2</v>
      </c>
      <c r="J319" s="31">
        <v>0</v>
      </c>
      <c r="K319" s="31">
        <v>1.7</v>
      </c>
      <c r="L319" s="31">
        <v>0</v>
      </c>
      <c r="M319" s="31">
        <v>0</v>
      </c>
      <c r="N319" s="171">
        <f t="shared" si="68"/>
        <v>2.8847244487549237</v>
      </c>
    </row>
    <row r="320" spans="1:14">
      <c r="A320" s="220"/>
      <c r="B320" s="215" t="s">
        <v>25</v>
      </c>
      <c r="C320" s="33">
        <v>0</v>
      </c>
      <c r="D320" s="33">
        <v>0</v>
      </c>
      <c r="E320" s="33">
        <v>0</v>
      </c>
      <c r="F320" s="12">
        <v>0</v>
      </c>
      <c r="G320" s="33">
        <v>0</v>
      </c>
      <c r="H320" s="33">
        <v>0</v>
      </c>
      <c r="I320" s="33">
        <v>0</v>
      </c>
      <c r="J320" s="33">
        <v>0</v>
      </c>
      <c r="K320" s="33">
        <v>0</v>
      </c>
      <c r="L320" s="33">
        <v>0</v>
      </c>
      <c r="M320" s="31">
        <v>0</v>
      </c>
      <c r="N320" s="171">
        <f t="shared" si="68"/>
        <v>0</v>
      </c>
    </row>
    <row r="321" spans="1:14">
      <c r="A321" s="220"/>
      <c r="B321" s="215" t="s">
        <v>26</v>
      </c>
      <c r="C321" s="31">
        <v>2.5</v>
      </c>
      <c r="D321" s="31">
        <v>5.92</v>
      </c>
      <c r="E321" s="31">
        <v>10</v>
      </c>
      <c r="F321" s="12">
        <f>(D321-E321)/E321*100</f>
        <v>-40.800000000000004</v>
      </c>
      <c r="G321" s="31">
        <v>407</v>
      </c>
      <c r="H321" s="31">
        <v>35282.339999999997</v>
      </c>
      <c r="I321" s="31">
        <v>27</v>
      </c>
      <c r="J321" s="31">
        <v>0</v>
      </c>
      <c r="K321" s="31">
        <v>1</v>
      </c>
      <c r="L321" s="31">
        <v>0.39</v>
      </c>
      <c r="M321" s="31">
        <f t="shared" si="69"/>
        <v>156.41025641025641</v>
      </c>
      <c r="N321" s="171">
        <f t="shared" si="68"/>
        <v>9.2753619686075608E-2</v>
      </c>
    </row>
    <row r="322" spans="1:14">
      <c r="A322" s="220"/>
      <c r="B322" s="215" t="s">
        <v>27</v>
      </c>
      <c r="C322" s="31">
        <v>0</v>
      </c>
      <c r="D322" s="31">
        <v>0.39</v>
      </c>
      <c r="E322" s="31">
        <v>0.39</v>
      </c>
      <c r="F322" s="12">
        <f>(D322-E322)/E322*100</f>
        <v>0</v>
      </c>
      <c r="G322" s="31">
        <v>1</v>
      </c>
      <c r="H322" s="31">
        <v>120.18</v>
      </c>
      <c r="I322" s="31">
        <v>0</v>
      </c>
      <c r="J322" s="31">
        <v>0</v>
      </c>
      <c r="K322" s="31">
        <v>0</v>
      </c>
      <c r="L322" s="31">
        <v>0</v>
      </c>
      <c r="M322" s="31">
        <v>0</v>
      </c>
      <c r="N322" s="171">
        <f t="shared" si="68"/>
        <v>0.10090132410375642</v>
      </c>
    </row>
    <row r="323" spans="1:14">
      <c r="A323" s="220"/>
      <c r="B323" s="14" t="s">
        <v>28</v>
      </c>
      <c r="C323" s="34">
        <v>0</v>
      </c>
      <c r="D323" s="34">
        <v>0</v>
      </c>
      <c r="E323" s="34">
        <v>0</v>
      </c>
      <c r="F323" s="12">
        <v>0</v>
      </c>
      <c r="G323" s="34">
        <v>0</v>
      </c>
      <c r="H323" s="34">
        <v>0</v>
      </c>
      <c r="I323" s="34">
        <v>0</v>
      </c>
      <c r="J323" s="34">
        <v>0</v>
      </c>
      <c r="K323" s="34">
        <v>0</v>
      </c>
      <c r="L323" s="34">
        <v>0</v>
      </c>
      <c r="M323" s="31">
        <v>0</v>
      </c>
      <c r="N323" s="171">
        <f t="shared" si="68"/>
        <v>0</v>
      </c>
    </row>
    <row r="324" spans="1:14">
      <c r="A324" s="220"/>
      <c r="B324" s="14" t="s">
        <v>29</v>
      </c>
      <c r="C324" s="34">
        <v>0</v>
      </c>
      <c r="D324" s="34">
        <v>0.39</v>
      </c>
      <c r="E324" s="34">
        <v>0.39</v>
      </c>
      <c r="F324" s="12">
        <f>(D324-E324)/E324*100</f>
        <v>0</v>
      </c>
      <c r="G324" s="34">
        <v>1</v>
      </c>
      <c r="H324" s="34">
        <v>120.18</v>
      </c>
      <c r="I324" s="34">
        <v>0</v>
      </c>
      <c r="J324" s="34">
        <v>0</v>
      </c>
      <c r="K324" s="34">
        <v>0</v>
      </c>
      <c r="L324" s="34">
        <v>0</v>
      </c>
      <c r="M324" s="31">
        <v>0</v>
      </c>
      <c r="N324" s="171">
        <f t="shared" si="68"/>
        <v>1.34666536650154</v>
      </c>
    </row>
    <row r="325" spans="1:14">
      <c r="A325" s="220"/>
      <c r="B325" s="14" t="s">
        <v>30</v>
      </c>
      <c r="C325" s="34">
        <v>0</v>
      </c>
      <c r="D325" s="34">
        <v>0</v>
      </c>
      <c r="E325" s="34">
        <v>0</v>
      </c>
      <c r="F325" s="12">
        <v>0</v>
      </c>
      <c r="G325" s="34">
        <v>0</v>
      </c>
      <c r="H325" s="34">
        <v>0</v>
      </c>
      <c r="I325" s="34">
        <v>0</v>
      </c>
      <c r="J325" s="34">
        <v>0</v>
      </c>
      <c r="K325" s="34">
        <v>0</v>
      </c>
      <c r="L325" s="34">
        <v>0</v>
      </c>
      <c r="M325" s="31">
        <v>0</v>
      </c>
      <c r="N325" s="171">
        <f t="shared" si="68"/>
        <v>0</v>
      </c>
    </row>
    <row r="326" spans="1:14" ht="14.25" thickBot="1">
      <c r="A326" s="221"/>
      <c r="B326" s="15" t="s">
        <v>129</v>
      </c>
      <c r="C326" s="16">
        <f>C314+C316+C317+C318+C319+C320+C321+C322</f>
        <v>41.400000000000006</v>
      </c>
      <c r="D326" s="16">
        <f t="shared" ref="D326:E326" si="70">D314+D316+D317+D318+D319+D320+D321+D322</f>
        <v>149.92999999999998</v>
      </c>
      <c r="E326" s="16">
        <f t="shared" si="70"/>
        <v>174.65999999999997</v>
      </c>
      <c r="F326" s="17">
        <f t="shared" ref="F326:F339" si="71">(D326-E326)/E326*100</f>
        <v>-14.158937364021524</v>
      </c>
      <c r="G326" s="16">
        <f t="shared" ref="G326:L326" si="72">G314+G316+G317+G318+G319+G320+G321+G322</f>
        <v>1240</v>
      </c>
      <c r="H326" s="16">
        <f t="shared" si="72"/>
        <v>186893.86</v>
      </c>
      <c r="I326" s="16">
        <f t="shared" si="72"/>
        <v>184</v>
      </c>
      <c r="J326" s="16">
        <f t="shared" si="72"/>
        <v>21.3</v>
      </c>
      <c r="K326" s="16">
        <f t="shared" si="72"/>
        <v>52.2</v>
      </c>
      <c r="L326" s="16">
        <f t="shared" si="72"/>
        <v>89.7</v>
      </c>
      <c r="M326" s="16">
        <f>(K326-L326)/L326*100</f>
        <v>-41.80602006688963</v>
      </c>
      <c r="N326" s="172">
        <f t="shared" si="68"/>
        <v>0.49350759305290648</v>
      </c>
    </row>
    <row r="327" spans="1:14" ht="14.25" thickTop="1">
      <c r="A327" s="232" t="s">
        <v>128</v>
      </c>
      <c r="B327" s="18" t="s">
        <v>19</v>
      </c>
      <c r="C327" s="111">
        <f t="shared" ref="C327:C338" si="73">C6+C19+C32+C53+C66+C79+C100+C113+C126+C147+C160+C173+C194+C207+C220+C241+C254+C267+C288+C301+C314</f>
        <v>6023.8142160000007</v>
      </c>
      <c r="D327" s="111">
        <f t="shared" ref="D327:E327" si="74">D6+D19+D32+D53+D66+D79+D100+D113+D126+D147+D160+D173+D194+D207+D220+D241+D254+D267+D288+D301+D314</f>
        <v>15064.312011999997</v>
      </c>
      <c r="E327" s="111">
        <f t="shared" si="74"/>
        <v>14998.432918000004</v>
      </c>
      <c r="F327" s="157">
        <f t="shared" si="71"/>
        <v>0.43923984832395008</v>
      </c>
      <c r="G327" s="111">
        <f t="shared" ref="G327:G338" si="75">G6+G19+G32+G53+G66+G79+G100+G113+G126+G147+G160+G173+G194+G207+G220+G241+G254+G267+G288+G301+G314</f>
        <v>115055</v>
      </c>
      <c r="H327" s="111">
        <f t="shared" ref="H327:K327" si="76">H6+H19+H32+H53+H66+H79+H100+H113+H126+H147+H160+H173+H194+H207+H220+H241+H254+H267+H288+H301+H314</f>
        <v>17354065.036500003</v>
      </c>
      <c r="I327" s="111">
        <f t="shared" si="76"/>
        <v>16255</v>
      </c>
      <c r="J327" s="111">
        <f t="shared" si="76"/>
        <v>4801.1219659999988</v>
      </c>
      <c r="K327" s="111">
        <f t="shared" si="76"/>
        <v>12615.319530000004</v>
      </c>
      <c r="L327" s="111">
        <f t="shared" ref="L327:L338" si="77">L6+L19+L32+L53+L66+L79+L100+L113+L126+L147+L160+L173+L194+L207+L220+L241+L254+L267+L288+L301+L314</f>
        <v>9507.8514979999945</v>
      </c>
      <c r="M327" s="111">
        <f t="shared" ref="M327:M339" si="78">(K327-L327)/L327*100</f>
        <v>32.683178030848239</v>
      </c>
      <c r="N327" s="173">
        <f>D327/D339*100</f>
        <v>49.585488975122438</v>
      </c>
    </row>
    <row r="328" spans="1:14">
      <c r="A328" s="233"/>
      <c r="B328" s="215" t="s">
        <v>20</v>
      </c>
      <c r="C328" s="31">
        <f t="shared" si="73"/>
        <v>1990.0257759999997</v>
      </c>
      <c r="D328" s="31">
        <f t="shared" ref="D328:E328" si="79">D7+D20+D33+D54+D67+D80+D101+D114+D127+D148+D161+D174+D195+D208+D221+D242+D255+D268+D289+D302+D315</f>
        <v>4912.7496919999994</v>
      </c>
      <c r="E328" s="31">
        <f t="shared" si="79"/>
        <v>4399.7495159999999</v>
      </c>
      <c r="F328" s="155">
        <f t="shared" si="71"/>
        <v>11.659758677952874</v>
      </c>
      <c r="G328" s="31">
        <f t="shared" si="75"/>
        <v>58724</v>
      </c>
      <c r="H328" s="31">
        <f t="shared" ref="H328:K328" si="80">H7+H20+H33+H54+H67+H80+H101+H114+H127+H148+H161+H174+H195+H208+H221+H242+H255+H268+H289+H302+H315</f>
        <v>1322770.6299999999</v>
      </c>
      <c r="I328" s="31">
        <f t="shared" si="80"/>
        <v>9595</v>
      </c>
      <c r="J328" s="31">
        <f t="shared" si="80"/>
        <v>2121.2473150000001</v>
      </c>
      <c r="K328" s="31">
        <f t="shared" si="80"/>
        <v>4908.039491999999</v>
      </c>
      <c r="L328" s="31">
        <f t="shared" si="77"/>
        <v>3446.0835649999995</v>
      </c>
      <c r="M328" s="31">
        <f t="shared" si="78"/>
        <v>42.423693431241553</v>
      </c>
      <c r="N328" s="171">
        <f>D328/D339*100</f>
        <v>16.170741517843847</v>
      </c>
    </row>
    <row r="329" spans="1:14">
      <c r="A329" s="233"/>
      <c r="B329" s="215" t="s">
        <v>21</v>
      </c>
      <c r="C329" s="31">
        <f t="shared" si="73"/>
        <v>235.89881900000003</v>
      </c>
      <c r="D329" s="31">
        <f t="shared" ref="D329:E329" si="81">D8+D21+D34+D55+D68+D81+D102+D115+D128+D149+D162+D175+D196+D209+D222+D243+D256+D269+D290+D303+D316</f>
        <v>883.63614100000007</v>
      </c>
      <c r="E329" s="31">
        <f t="shared" si="81"/>
        <v>929.4155609999998</v>
      </c>
      <c r="F329" s="155">
        <f t="shared" si="71"/>
        <v>-4.9256136782069371</v>
      </c>
      <c r="G329" s="31">
        <f t="shared" si="75"/>
        <v>578</v>
      </c>
      <c r="H329" s="31">
        <f t="shared" ref="H329:K329" si="82">H8+H21+H34+H55+H68+H81+H102+H115+H128+H149+H162+H175+H196+H209+H222+H243+H256+H269+H290+H303+H316</f>
        <v>1180804.295073</v>
      </c>
      <c r="I329" s="31">
        <f t="shared" si="82"/>
        <v>62</v>
      </c>
      <c r="J329" s="31">
        <f t="shared" si="82"/>
        <v>158.729533</v>
      </c>
      <c r="K329" s="31">
        <f t="shared" si="82"/>
        <v>261.41492599999998</v>
      </c>
      <c r="L329" s="31">
        <f t="shared" si="77"/>
        <v>174.25382100000002</v>
      </c>
      <c r="M329" s="31">
        <f t="shared" si="78"/>
        <v>50.019623386048991</v>
      </c>
      <c r="N329" s="171">
        <f>D329/D339*100</f>
        <v>2.9085649641797424</v>
      </c>
    </row>
    <row r="330" spans="1:14">
      <c r="A330" s="233"/>
      <c r="B330" s="215" t="s">
        <v>22</v>
      </c>
      <c r="C330" s="31">
        <f t="shared" si="73"/>
        <v>252.28081499999996</v>
      </c>
      <c r="D330" s="31">
        <f t="shared" ref="D330:E330" si="83">D9+D22+D35+D56+D69+D82+D103+D116+D129+D150+D163+D176+D197+D210+D223+D244+D257+D270+D291+D304+D317</f>
        <v>884.19769800000017</v>
      </c>
      <c r="E330" s="31">
        <f t="shared" si="83"/>
        <v>848.42709000000002</v>
      </c>
      <c r="F330" s="155">
        <f t="shared" si="71"/>
        <v>4.2161086581995102</v>
      </c>
      <c r="G330" s="31">
        <f t="shared" si="75"/>
        <v>45404</v>
      </c>
      <c r="H330" s="31">
        <f t="shared" ref="H330:K330" si="84">H9+H22+H35+H56+H69+H82+H103+H116+H129+H150+H163+H176+H197+H210+H223+H244+H257+H270+H291+H304+H317</f>
        <v>1542489.8969120004</v>
      </c>
      <c r="I330" s="31">
        <f t="shared" si="84"/>
        <v>701</v>
      </c>
      <c r="J330" s="31">
        <f t="shared" si="84"/>
        <v>76.76294399999999</v>
      </c>
      <c r="K330" s="31">
        <f t="shared" si="84"/>
        <v>186.47899399999997</v>
      </c>
      <c r="L330" s="31">
        <f t="shared" si="77"/>
        <v>152.45255500000002</v>
      </c>
      <c r="M330" s="31">
        <f t="shared" si="78"/>
        <v>22.319362899493516</v>
      </c>
      <c r="N330" s="171">
        <f>D330/D339*100</f>
        <v>2.9104133777289465</v>
      </c>
    </row>
    <row r="331" spans="1:14">
      <c r="A331" s="233"/>
      <c r="B331" s="215" t="s">
        <v>23</v>
      </c>
      <c r="C331" s="31">
        <f t="shared" si="73"/>
        <v>62.595986999999987</v>
      </c>
      <c r="D331" s="31">
        <f t="shared" ref="D331:E331" si="85">D10+D23+D36+D57+D70+D83+D104+D117+D130+D151+D164+D177+D198+D211+D224+D245+D258+D271+D292+D305+D318</f>
        <v>118.772553</v>
      </c>
      <c r="E331" s="31">
        <f t="shared" si="85"/>
        <v>129.392572</v>
      </c>
      <c r="F331" s="155">
        <f t="shared" si="71"/>
        <v>-8.2075955642956071</v>
      </c>
      <c r="G331" s="31">
        <f t="shared" si="75"/>
        <v>682</v>
      </c>
      <c r="H331" s="31">
        <f t="shared" ref="H331:K331" si="86">H10+H23+H36+H57+H70+H83+H104+H117+H130+H151+H164+H177+H198+H211+H224+H245+H258+H271+H292+H305+H318</f>
        <v>404449.38034099998</v>
      </c>
      <c r="I331" s="31">
        <f t="shared" si="86"/>
        <v>4</v>
      </c>
      <c r="J331" s="31">
        <f t="shared" si="86"/>
        <v>8.7643009999999997</v>
      </c>
      <c r="K331" s="31">
        <f t="shared" si="86"/>
        <v>17.359044000000001</v>
      </c>
      <c r="L331" s="31">
        <f t="shared" si="77"/>
        <v>12.969363999999999</v>
      </c>
      <c r="M331" s="31">
        <f t="shared" si="78"/>
        <v>33.846532489950953</v>
      </c>
      <c r="N331" s="171">
        <f>D331/D339*100</f>
        <v>0.3909501550842312</v>
      </c>
    </row>
    <row r="332" spans="1:14">
      <c r="A332" s="233"/>
      <c r="B332" s="215" t="s">
        <v>24</v>
      </c>
      <c r="C332" s="31">
        <f t="shared" si="73"/>
        <v>508.31751000000003</v>
      </c>
      <c r="D332" s="31">
        <f t="shared" ref="D332:E332" si="87">D11+D24+D37+D58+D71+D84+D105+D118+D131+D152+D165+D178+D199+D212+D225+D246+D259+D272+D293+D306+D319</f>
        <v>1635.85815</v>
      </c>
      <c r="E332" s="31">
        <f t="shared" si="87"/>
        <v>1556.22425</v>
      </c>
      <c r="F332" s="155">
        <f t="shared" si="71"/>
        <v>5.1171224198569094</v>
      </c>
      <c r="G332" s="31">
        <f t="shared" si="75"/>
        <v>13921</v>
      </c>
      <c r="H332" s="31">
        <f t="shared" ref="H332:K332" si="88">H11+H24+H37+H58+H71+H84+H105+H118+H131+H152+H165+H178+H199+H212+H225+H246+H259+H272+H293+H306+H319</f>
        <v>2962146.6853959998</v>
      </c>
      <c r="I332" s="31">
        <f t="shared" si="88"/>
        <v>444</v>
      </c>
      <c r="J332" s="31">
        <f t="shared" si="88"/>
        <v>534.61309024999991</v>
      </c>
      <c r="K332" s="31">
        <f t="shared" si="88"/>
        <v>1265.9586608499999</v>
      </c>
      <c r="L332" s="31">
        <f t="shared" si="77"/>
        <v>727.74268499999982</v>
      </c>
      <c r="M332" s="31">
        <f t="shared" si="78"/>
        <v>73.956906327406131</v>
      </c>
      <c r="N332" s="171">
        <f>D332/D339*100</f>
        <v>5.3845689200458926</v>
      </c>
    </row>
    <row r="333" spans="1:14">
      <c r="A333" s="233"/>
      <c r="B333" s="215" t="s">
        <v>25</v>
      </c>
      <c r="C333" s="31">
        <f t="shared" si="73"/>
        <v>1209.9330519999999</v>
      </c>
      <c r="D333" s="31">
        <f t="shared" ref="D333:E333" si="89">D12+D25+D38+D59+D72+D85+D106+D119+D132+D153+D166+D179+D200+D213+D226+D247+D260+D273+D294+D307+D320</f>
        <v>5024.6919120000002</v>
      </c>
      <c r="E333" s="31">
        <f t="shared" si="89"/>
        <v>3102.432969</v>
      </c>
      <c r="F333" s="155">
        <f t="shared" si="71"/>
        <v>61.959725228796728</v>
      </c>
      <c r="G333" s="31">
        <f t="shared" si="75"/>
        <v>646</v>
      </c>
      <c r="H333" s="31">
        <f t="shared" ref="H333:K333" si="90">H12+H25+H38+H59+H72+H85+H106+H119+H132+H153+H166+H179+H200+H213+H226+H247+H260+H273+H294+H307+H320</f>
        <v>91284.216881</v>
      </c>
      <c r="I333" s="31">
        <f t="shared" si="90"/>
        <v>1429</v>
      </c>
      <c r="J333" s="31">
        <f t="shared" si="90"/>
        <v>1174.400216</v>
      </c>
      <c r="K333" s="31">
        <f t="shared" si="90"/>
        <v>1465.1924739999997</v>
      </c>
      <c r="L333" s="31">
        <f t="shared" si="77"/>
        <v>1465.1751740000002</v>
      </c>
      <c r="M333" s="31">
        <f t="shared" si="78"/>
        <v>1.1807461869759127E-3</v>
      </c>
      <c r="N333" s="171">
        <f>D333/D339*100</f>
        <v>16.539209039708712</v>
      </c>
    </row>
    <row r="334" spans="1:14">
      <c r="A334" s="233"/>
      <c r="B334" s="215" t="s">
        <v>26</v>
      </c>
      <c r="C334" s="31">
        <f t="shared" si="73"/>
        <v>522.27617109999983</v>
      </c>
      <c r="D334" s="31">
        <f t="shared" ref="D334:E334" si="91">D13+D26+D39+D60+D73+D86+D107+D120+D133+D154+D167+D180+D201+D214+D227+D248+D261+D274+D295+D308+D321</f>
        <v>6382.5002410000006</v>
      </c>
      <c r="E334" s="31">
        <f t="shared" si="91"/>
        <v>7114.8152639999971</v>
      </c>
      <c r="F334" s="155">
        <f t="shared" si="71"/>
        <v>-10.2928185177964</v>
      </c>
      <c r="G334" s="31">
        <f t="shared" si="75"/>
        <v>133621</v>
      </c>
      <c r="H334" s="31">
        <f t="shared" ref="H334:K334" si="92">H13+H26+H39+H60+H73+H86+H107+H120+H133+H154+H167+H180+H201+H214+H227+H248+H261+H274+H295+H308+H321</f>
        <v>41022729.345999993</v>
      </c>
      <c r="I334" s="31">
        <f t="shared" si="92"/>
        <v>89394</v>
      </c>
      <c r="J334" s="31">
        <f t="shared" si="92"/>
        <v>604.84806199999946</v>
      </c>
      <c r="K334" s="31">
        <f t="shared" si="92"/>
        <v>1646.7919989999998</v>
      </c>
      <c r="L334" s="31">
        <f t="shared" si="77"/>
        <v>2636.8682030000004</v>
      </c>
      <c r="M334" s="31">
        <f t="shared" si="78"/>
        <v>-37.547428531830967</v>
      </c>
      <c r="N334" s="171">
        <f>D334/D339*100</f>
        <v>21.008552868642077</v>
      </c>
    </row>
    <row r="335" spans="1:14">
      <c r="A335" s="233"/>
      <c r="B335" s="215" t="s">
        <v>27</v>
      </c>
      <c r="C335" s="31">
        <f t="shared" si="73"/>
        <v>88.60686299999999</v>
      </c>
      <c r="D335" s="31">
        <f t="shared" ref="D335:E335" si="93">D14+D27+D40+D61+D74+D87+D108+D121+D134+D155+D168+D181+D202+D215+D228+D249+D262+D275+D296+D309+D322</f>
        <v>386.51623599999994</v>
      </c>
      <c r="E335" s="31">
        <f t="shared" si="93"/>
        <v>482.28587599999997</v>
      </c>
      <c r="F335" s="155">
        <f t="shared" si="71"/>
        <v>-19.857442393772288</v>
      </c>
      <c r="G335" s="31">
        <f t="shared" si="75"/>
        <v>6365</v>
      </c>
      <c r="H335" s="31">
        <f t="shared" ref="H335:K335" si="94">H14+H27+H40+H61+H74+H87+H108+H121+H134+H155+H168+H181+H202+H215+H228+H249+H262+H275+H296+H309+H322</f>
        <v>129352.76336854999</v>
      </c>
      <c r="I335" s="31">
        <f t="shared" si="94"/>
        <v>40</v>
      </c>
      <c r="J335" s="31">
        <f t="shared" si="94"/>
        <v>78.832206999999997</v>
      </c>
      <c r="K335" s="31">
        <f t="shared" si="94"/>
        <v>215.99373199999999</v>
      </c>
      <c r="L335" s="31">
        <f t="shared" si="77"/>
        <v>397.20002699999998</v>
      </c>
      <c r="M335" s="31">
        <f t="shared" si="78"/>
        <v>-45.620917090219635</v>
      </c>
      <c r="N335" s="171">
        <f>D335/D339*100</f>
        <v>1.2722516994879556</v>
      </c>
    </row>
    <row r="336" spans="1:14">
      <c r="A336" s="233"/>
      <c r="B336" s="14" t="s">
        <v>28</v>
      </c>
      <c r="C336" s="31">
        <f t="shared" si="73"/>
        <v>19.931649</v>
      </c>
      <c r="D336" s="31">
        <f t="shared" ref="D336:E336" si="95">D15+D28+D41+D62+D75+D88+D109+D122+D135+D156+D169+D182+D203+D216+D229+D250+D263+D276+D297+D310+D323</f>
        <v>101.60020900000001</v>
      </c>
      <c r="E336" s="31">
        <f t="shared" si="95"/>
        <v>154.871804</v>
      </c>
      <c r="F336" s="155">
        <f t="shared" si="71"/>
        <v>-34.397219909700276</v>
      </c>
      <c r="G336" s="31">
        <f t="shared" si="75"/>
        <v>35</v>
      </c>
      <c r="H336" s="31">
        <f t="shared" ref="H336:K336" si="96">H15+H28+H41+H62+H75+H88+H109+H122+H135+H156+H169+H182+H203+H216+H229+H250+H263+H276+H297+H310+H323</f>
        <v>28872.01</v>
      </c>
      <c r="I336" s="31">
        <f t="shared" si="96"/>
        <v>0</v>
      </c>
      <c r="J336" s="31">
        <f t="shared" si="96"/>
        <v>0</v>
      </c>
      <c r="K336" s="31">
        <f t="shared" si="96"/>
        <v>71</v>
      </c>
      <c r="L336" s="31">
        <f t="shared" si="77"/>
        <v>0</v>
      </c>
      <c r="M336" s="31">
        <v>0</v>
      </c>
      <c r="N336" s="171">
        <f>D336/D339*100</f>
        <v>0.33442589606657946</v>
      </c>
    </row>
    <row r="337" spans="1:14">
      <c r="A337" s="233"/>
      <c r="B337" s="14" t="s">
        <v>29</v>
      </c>
      <c r="C337" s="31">
        <f t="shared" si="73"/>
        <v>4.7169999999999997E-2</v>
      </c>
      <c r="D337" s="31">
        <f>D16+D29+D42+D63+D76+D89+D110+D123+D136+D157+D170+D183+D204+D217+D230+D251+D264+D277+D298+D311+D324</f>
        <v>28.960424000000003</v>
      </c>
      <c r="E337" s="31">
        <f t="shared" ref="E337" si="97">E16+E29+E42+E63+E76+E89+E110+E123+E136+E157+E170+E183+E204+E217+E230+E251+E264+E277+E298+E311+E324</f>
        <v>21.357945000000001</v>
      </c>
      <c r="F337" s="155">
        <f t="shared" si="71"/>
        <v>35.595554722142055</v>
      </c>
      <c r="G337" s="31">
        <f t="shared" si="75"/>
        <v>10</v>
      </c>
      <c r="H337" s="31">
        <f t="shared" ref="H337:K337" si="98">H16+H29+H42+H63+H76+H89+H110+H123+H136+H157+H170+H183+H204+H217+H230+H251+H264+H277+H298+H311+H324</f>
        <v>9195.3431299999993</v>
      </c>
      <c r="I337" s="31">
        <f t="shared" si="98"/>
        <v>1</v>
      </c>
      <c r="J337" s="31">
        <f t="shared" si="98"/>
        <v>1.84E-2</v>
      </c>
      <c r="K337" s="31">
        <f t="shared" si="98"/>
        <v>1.84E-2</v>
      </c>
      <c r="L337" s="31">
        <f t="shared" si="77"/>
        <v>0</v>
      </c>
      <c r="M337" s="31">
        <v>0</v>
      </c>
      <c r="N337" s="171">
        <f>D337/D339*100</f>
        <v>9.5325746295148603E-2</v>
      </c>
    </row>
    <row r="338" spans="1:14">
      <c r="A338" s="233"/>
      <c r="B338" s="14" t="s">
        <v>30</v>
      </c>
      <c r="C338" s="31">
        <f t="shared" si="73"/>
        <v>44.411336999999996</v>
      </c>
      <c r="D338" s="31">
        <f t="shared" ref="D338:E338" si="99">D17+D30+D43+D64+D77+D90+D111+D124+D137+D158+D171+D184+D205+D218+D231+D252+D265+D278+D299+D312+D325</f>
        <v>177.336736</v>
      </c>
      <c r="E338" s="31">
        <f t="shared" si="99"/>
        <v>202.15420799999998</v>
      </c>
      <c r="F338" s="155">
        <f t="shared" si="71"/>
        <v>-12.2765052706694</v>
      </c>
      <c r="G338" s="31">
        <f t="shared" si="75"/>
        <v>109</v>
      </c>
      <c r="H338" s="31">
        <f t="shared" ref="H338:K338" si="100">H17+H30+H43+H64+H77+H90+H111+H124+H137+H158+H171+H184+H205+H218+H231+H252+H265+H278+H299+H312+H325</f>
        <v>2683.1802415500001</v>
      </c>
      <c r="I338" s="31">
        <f t="shared" si="100"/>
        <v>20</v>
      </c>
      <c r="J338" s="31">
        <f t="shared" si="100"/>
        <v>83.00939600000001</v>
      </c>
      <c r="K338" s="31">
        <f t="shared" si="100"/>
        <v>147.442723</v>
      </c>
      <c r="L338" s="31">
        <f t="shared" si="77"/>
        <v>395.07495299999999</v>
      </c>
      <c r="M338" s="31">
        <f t="shared" si="78"/>
        <v>-62.679810025820593</v>
      </c>
      <c r="N338" s="171">
        <f>D338/D339*100</f>
        <v>0.58371924060040503</v>
      </c>
    </row>
    <row r="339" spans="1:14" ht="14.25" thickBot="1">
      <c r="A339" s="234"/>
      <c r="B339" s="35" t="s">
        <v>49</v>
      </c>
      <c r="C339" s="36">
        <f>C327+C329+C330+C331+C332+C333+C334+C335</f>
        <v>8903.7234331000018</v>
      </c>
      <c r="D339" s="36">
        <f>D327+D329+D330+D331+D332+D333+D334+D335</f>
        <v>30380.484942999999</v>
      </c>
      <c r="E339" s="36">
        <f t="shared" ref="E339:L339" si="101">E327+E329+E330+E331+E332+E333+E334+E335</f>
        <v>29161.426500000005</v>
      </c>
      <c r="F339" s="205">
        <f t="shared" si="71"/>
        <v>4.1803800064444525</v>
      </c>
      <c r="G339" s="36">
        <f>G327+G329+G330+G331+G332+G333+G334+G335</f>
        <v>316272</v>
      </c>
      <c r="H339" s="36">
        <f t="shared" si="101"/>
        <v>64687321.620471545</v>
      </c>
      <c r="I339" s="36">
        <f t="shared" si="101"/>
        <v>108329</v>
      </c>
      <c r="J339" s="36">
        <f t="shared" si="101"/>
        <v>7438.0723192499981</v>
      </c>
      <c r="K339" s="36">
        <f t="shared" si="101"/>
        <v>17674.509359850003</v>
      </c>
      <c r="L339" s="36">
        <f t="shared" si="101"/>
        <v>15074.513326999995</v>
      </c>
      <c r="M339" s="36">
        <f t="shared" si="78"/>
        <v>17.247628340963743</v>
      </c>
      <c r="N339" s="206"/>
    </row>
    <row r="340" spans="1:14">
      <c r="A340" s="43" t="s">
        <v>50</v>
      </c>
      <c r="B340" s="43"/>
      <c r="C340" s="43"/>
      <c r="D340" s="43"/>
      <c r="E340" s="43"/>
      <c r="F340" s="163"/>
      <c r="G340" s="43"/>
      <c r="H340" s="43"/>
      <c r="I340" s="43"/>
    </row>
    <row r="341" spans="1:14">
      <c r="A341" s="43" t="s">
        <v>51</v>
      </c>
      <c r="B341" s="43"/>
      <c r="C341" s="43"/>
      <c r="D341" s="43"/>
      <c r="E341" s="43"/>
      <c r="F341" s="163"/>
      <c r="G341" s="43"/>
      <c r="H341" s="43"/>
      <c r="I341" s="43"/>
    </row>
    <row r="343" spans="1:14">
      <c r="F343" s="218"/>
    </row>
  </sheetData>
  <mergeCells count="106">
    <mergeCell ref="A6:A18"/>
    <mergeCell ref="A3:A5"/>
    <mergeCell ref="A1:N1"/>
    <mergeCell ref="C3:F3"/>
    <mergeCell ref="G3:H3"/>
    <mergeCell ref="I3:M3"/>
    <mergeCell ref="J4:L4"/>
    <mergeCell ref="D4:D5"/>
    <mergeCell ref="E4:E5"/>
    <mergeCell ref="G4:G5"/>
    <mergeCell ref="H4:H5"/>
    <mergeCell ref="N3:N4"/>
    <mergeCell ref="C4:C5"/>
    <mergeCell ref="G98:G99"/>
    <mergeCell ref="H98:H99"/>
    <mergeCell ref="G191:H191"/>
    <mergeCell ref="I191:M191"/>
    <mergeCell ref="G145:G146"/>
    <mergeCell ref="A95:N95"/>
    <mergeCell ref="C97:F97"/>
    <mergeCell ref="G97:H97"/>
    <mergeCell ref="I97:M97"/>
    <mergeCell ref="N97:N98"/>
    <mergeCell ref="J98:L98"/>
    <mergeCell ref="D98:D99"/>
    <mergeCell ref="E98:E99"/>
    <mergeCell ref="C98:C99"/>
    <mergeCell ref="C145:C146"/>
    <mergeCell ref="A100:A112"/>
    <mergeCell ref="A97:A99"/>
    <mergeCell ref="A113:A125"/>
    <mergeCell ref="C191:F191"/>
    <mergeCell ref="A126:A138"/>
    <mergeCell ref="A160:A172"/>
    <mergeCell ref="A173:A185"/>
    <mergeCell ref="A142:N142"/>
    <mergeCell ref="C144:F144"/>
    <mergeCell ref="G144:H144"/>
    <mergeCell ref="I144:M144"/>
    <mergeCell ref="J145:L145"/>
    <mergeCell ref="D145:D146"/>
    <mergeCell ref="E145:E146"/>
    <mergeCell ref="N144:N145"/>
    <mergeCell ref="A189:N189"/>
    <mergeCell ref="H145:H146"/>
    <mergeCell ref="N191:N192"/>
    <mergeCell ref="J192:L192"/>
    <mergeCell ref="D192:D193"/>
    <mergeCell ref="E192:E193"/>
    <mergeCell ref="G192:G193"/>
    <mergeCell ref="H192:H193"/>
    <mergeCell ref="A147:A159"/>
    <mergeCell ref="A144:A146"/>
    <mergeCell ref="A19:A31"/>
    <mergeCell ref="A32:A44"/>
    <mergeCell ref="A66:A78"/>
    <mergeCell ref="A79:A91"/>
    <mergeCell ref="A48:N48"/>
    <mergeCell ref="C50:F50"/>
    <mergeCell ref="C51:C52"/>
    <mergeCell ref="N50:N51"/>
    <mergeCell ref="A53:A65"/>
    <mergeCell ref="A50:A52"/>
    <mergeCell ref="G50:H50"/>
    <mergeCell ref="I50:M50"/>
    <mergeCell ref="J51:L51"/>
    <mergeCell ref="D51:D52"/>
    <mergeCell ref="E51:E52"/>
    <mergeCell ref="G51:G52"/>
    <mergeCell ref="H51:H52"/>
    <mergeCell ref="A314:A326"/>
    <mergeCell ref="A301:A313"/>
    <mergeCell ref="A327:A339"/>
    <mergeCell ref="C239:C240"/>
    <mergeCell ref="C286:C287"/>
    <mergeCell ref="A283:N283"/>
    <mergeCell ref="C285:F285"/>
    <mergeCell ref="G285:H285"/>
    <mergeCell ref="I285:M285"/>
    <mergeCell ref="N285:N286"/>
    <mergeCell ref="J286:L286"/>
    <mergeCell ref="D286:D287"/>
    <mergeCell ref="E286:E287"/>
    <mergeCell ref="G286:G287"/>
    <mergeCell ref="H286:H287"/>
    <mergeCell ref="A238:A240"/>
    <mergeCell ref="A288:A300"/>
    <mergeCell ref="A285:A287"/>
    <mergeCell ref="A194:A206"/>
    <mergeCell ref="A191:A193"/>
    <mergeCell ref="A207:A219"/>
    <mergeCell ref="A220:A232"/>
    <mergeCell ref="A254:A266"/>
    <mergeCell ref="A267:A279"/>
    <mergeCell ref="A236:N236"/>
    <mergeCell ref="C238:F238"/>
    <mergeCell ref="G238:H238"/>
    <mergeCell ref="I238:M238"/>
    <mergeCell ref="H239:H240"/>
    <mergeCell ref="N238:N239"/>
    <mergeCell ref="J239:L239"/>
    <mergeCell ref="D239:D240"/>
    <mergeCell ref="E239:E240"/>
    <mergeCell ref="G239:G240"/>
    <mergeCell ref="A241:A253"/>
    <mergeCell ref="C192:C193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29"/>
  <sheetViews>
    <sheetView zoomScale="136" zoomScaleNormal="136" workbookViewId="0">
      <selection activeCell="K23" sqref="K23"/>
    </sheetView>
  </sheetViews>
  <sheetFormatPr defaultColWidth="9" defaultRowHeight="13.5"/>
  <cols>
    <col min="1" max="1" width="9" style="44"/>
    <col min="2" max="2" width="11.75" style="44" customWidth="1"/>
    <col min="3" max="5" width="9.125" style="44" customWidth="1"/>
    <col min="6" max="6" width="10.75" style="44" customWidth="1"/>
    <col min="7" max="7" width="9.375" style="44" customWidth="1"/>
    <col min="8" max="8" width="11.625" style="44" customWidth="1"/>
    <col min="9" max="16384" width="9" style="44"/>
  </cols>
  <sheetData>
    <row r="2" spans="1:8" ht="18.75">
      <c r="A2" s="243" t="s">
        <v>119</v>
      </c>
      <c r="B2" s="243"/>
      <c r="C2" s="243"/>
      <c r="D2" s="243"/>
      <c r="E2" s="243"/>
      <c r="F2" s="243"/>
      <c r="G2" s="243"/>
      <c r="H2" s="243"/>
    </row>
    <row r="3" spans="1:8" ht="14.25" thickBot="1">
      <c r="B3" s="45"/>
      <c r="C3" s="244" t="s">
        <v>131</v>
      </c>
      <c r="D3" s="244"/>
      <c r="E3" s="244"/>
      <c r="F3" s="244"/>
      <c r="G3" s="244" t="s">
        <v>52</v>
      </c>
      <c r="H3" s="244"/>
    </row>
    <row r="4" spans="1:8">
      <c r="A4" s="250" t="s">
        <v>53</v>
      </c>
      <c r="B4" s="46" t="s">
        <v>54</v>
      </c>
      <c r="C4" s="245" t="s">
        <v>4</v>
      </c>
      <c r="D4" s="246"/>
      <c r="E4" s="246"/>
      <c r="F4" s="247"/>
      <c r="G4" s="248" t="s">
        <v>5</v>
      </c>
      <c r="H4" s="249"/>
    </row>
    <row r="5" spans="1:8">
      <c r="A5" s="242"/>
      <c r="B5" s="47" t="s">
        <v>55</v>
      </c>
      <c r="C5" s="251" t="s">
        <v>9</v>
      </c>
      <c r="D5" s="251" t="s">
        <v>10</v>
      </c>
      <c r="E5" s="251" t="s">
        <v>11</v>
      </c>
      <c r="F5" s="175" t="s">
        <v>12</v>
      </c>
      <c r="G5" s="251" t="s">
        <v>13</v>
      </c>
      <c r="H5" s="253" t="s">
        <v>14</v>
      </c>
    </row>
    <row r="6" spans="1:8">
      <c r="A6" s="242"/>
      <c r="B6" s="177" t="s">
        <v>16</v>
      </c>
      <c r="C6" s="252"/>
      <c r="D6" s="252"/>
      <c r="E6" s="252"/>
      <c r="F6" s="176" t="s">
        <v>17</v>
      </c>
      <c r="G6" s="252"/>
      <c r="H6" s="254"/>
    </row>
    <row r="7" spans="1:8">
      <c r="A7" s="242" t="s">
        <v>56</v>
      </c>
      <c r="B7" s="48" t="s">
        <v>19</v>
      </c>
      <c r="C7" s="71">
        <v>11.256171999999999</v>
      </c>
      <c r="D7" s="71">
        <v>28.322313000000001</v>
      </c>
      <c r="E7" s="71">
        <v>21.08</v>
      </c>
      <c r="F7" s="12">
        <f t="shared" ref="F7:F27" si="0">(D7-E7)/E7*100</f>
        <v>34.356323529411782</v>
      </c>
      <c r="G7" s="72">
        <v>340</v>
      </c>
      <c r="H7" s="108">
        <v>32853.800000000003</v>
      </c>
    </row>
    <row r="8" spans="1:8" ht="14.25" thickBot="1">
      <c r="A8" s="241"/>
      <c r="B8" s="50" t="s">
        <v>20</v>
      </c>
      <c r="C8" s="71">
        <v>5.4257160000000004</v>
      </c>
      <c r="D8" s="72">
        <v>12.995063999999999</v>
      </c>
      <c r="E8" s="72">
        <v>9.75</v>
      </c>
      <c r="F8" s="12">
        <f t="shared" si="0"/>
        <v>33.282707692307682</v>
      </c>
      <c r="G8" s="72">
        <v>210</v>
      </c>
      <c r="H8" s="108">
        <v>4200</v>
      </c>
    </row>
    <row r="9" spans="1:8" ht="14.25" thickTop="1">
      <c r="A9" s="240" t="s">
        <v>57</v>
      </c>
      <c r="B9" s="53" t="s">
        <v>19</v>
      </c>
      <c r="C9" s="19">
        <v>12.87</v>
      </c>
      <c r="D9" s="19">
        <v>26.79</v>
      </c>
      <c r="E9" s="19">
        <v>14.33</v>
      </c>
      <c r="F9" s="12">
        <f t="shared" si="0"/>
        <v>86.950453593859038</v>
      </c>
      <c r="G9" s="20">
        <v>255</v>
      </c>
      <c r="H9" s="54">
        <v>40127.449999999997</v>
      </c>
    </row>
    <row r="10" spans="1:8" ht="14.25" thickBot="1">
      <c r="A10" s="241"/>
      <c r="B10" s="50" t="s">
        <v>20</v>
      </c>
      <c r="C10" s="20">
        <v>4.2300000000000004</v>
      </c>
      <c r="D10" s="20">
        <v>9.4499999999999993</v>
      </c>
      <c r="E10" s="20">
        <v>5.98</v>
      </c>
      <c r="F10" s="12">
        <f t="shared" si="0"/>
        <v>58.026755852842783</v>
      </c>
      <c r="G10" s="20">
        <v>120</v>
      </c>
      <c r="H10" s="54">
        <v>2360</v>
      </c>
    </row>
    <row r="11" spans="1:8" ht="14.25" thickTop="1">
      <c r="A11" s="240" t="s">
        <v>58</v>
      </c>
      <c r="B11" s="177" t="s">
        <v>19</v>
      </c>
      <c r="C11" s="101">
        <v>15.704238</v>
      </c>
      <c r="D11" s="101">
        <v>34.884237999999996</v>
      </c>
      <c r="E11" s="100">
        <v>12.043538</v>
      </c>
      <c r="F11" s="12">
        <f t="shared" si="0"/>
        <v>189.65108093651548</v>
      </c>
      <c r="G11" s="71">
        <v>494</v>
      </c>
      <c r="H11" s="102">
        <v>23795.291539999998</v>
      </c>
    </row>
    <row r="12" spans="1:8" ht="14.25" thickBot="1">
      <c r="A12" s="241"/>
      <c r="B12" s="50" t="s">
        <v>20</v>
      </c>
      <c r="C12" s="101">
        <v>14.813473000000002</v>
      </c>
      <c r="D12" s="101">
        <v>29.763473000000001</v>
      </c>
      <c r="E12" s="100">
        <v>9.2806730000000002</v>
      </c>
      <c r="F12" s="12">
        <f t="shared" si="0"/>
        <v>220.70382180257835</v>
      </c>
      <c r="G12" s="103">
        <v>457</v>
      </c>
      <c r="H12" s="104">
        <v>9140</v>
      </c>
    </row>
    <row r="13" spans="1:8" ht="14.25" thickTop="1">
      <c r="A13" s="237" t="s">
        <v>59</v>
      </c>
      <c r="B13" s="56" t="s">
        <v>19</v>
      </c>
      <c r="C13" s="32">
        <v>19.899999999999999</v>
      </c>
      <c r="D13" s="32">
        <v>50.61</v>
      </c>
      <c r="E13" s="32">
        <v>20.350000000000001</v>
      </c>
      <c r="F13" s="12">
        <f t="shared" si="0"/>
        <v>148.69778869778867</v>
      </c>
      <c r="G13" s="32">
        <v>159</v>
      </c>
      <c r="H13" s="55">
        <v>22402.84</v>
      </c>
    </row>
    <row r="14" spans="1:8" ht="14.25" thickBot="1">
      <c r="A14" s="239"/>
      <c r="B14" s="50" t="s">
        <v>20</v>
      </c>
      <c r="C14" s="16">
        <v>4.46</v>
      </c>
      <c r="D14" s="16">
        <v>12.899999999999999</v>
      </c>
      <c r="E14" s="16">
        <v>5.16</v>
      </c>
      <c r="F14" s="12">
        <f t="shared" si="0"/>
        <v>149.99999999999994</v>
      </c>
      <c r="G14" s="16">
        <v>62</v>
      </c>
      <c r="H14" s="52">
        <v>1220</v>
      </c>
    </row>
    <row r="15" spans="1:8" ht="14.25" thickTop="1">
      <c r="A15" s="240" t="s">
        <v>60</v>
      </c>
      <c r="B15" s="177" t="s">
        <v>19</v>
      </c>
      <c r="C15" s="31">
        <v>0</v>
      </c>
      <c r="D15" s="31">
        <v>0</v>
      </c>
      <c r="E15" s="31">
        <v>0</v>
      </c>
      <c r="F15" s="12" t="e">
        <f t="shared" si="0"/>
        <v>#DIV/0!</v>
      </c>
      <c r="G15" s="31">
        <v>0</v>
      </c>
      <c r="H15" s="49">
        <v>0</v>
      </c>
    </row>
    <row r="16" spans="1:8" ht="14.25" thickBot="1">
      <c r="A16" s="241"/>
      <c r="B16" s="50" t="s">
        <v>20</v>
      </c>
      <c r="C16" s="31">
        <v>0</v>
      </c>
      <c r="D16" s="31">
        <v>0</v>
      </c>
      <c r="E16" s="31">
        <v>0</v>
      </c>
      <c r="F16" s="12" t="e">
        <f t="shared" si="0"/>
        <v>#DIV/0!</v>
      </c>
      <c r="G16" s="16">
        <v>0</v>
      </c>
      <c r="H16" s="52">
        <v>0</v>
      </c>
    </row>
    <row r="17" spans="1:8" ht="14.25" thickTop="1">
      <c r="A17" s="237" t="s">
        <v>61</v>
      </c>
      <c r="B17" s="177" t="s">
        <v>19</v>
      </c>
      <c r="C17" s="32">
        <v>0</v>
      </c>
      <c r="D17" s="32">
        <v>0</v>
      </c>
      <c r="E17" s="71">
        <v>0</v>
      </c>
      <c r="F17" s="12" t="e">
        <f t="shared" si="0"/>
        <v>#DIV/0!</v>
      </c>
      <c r="G17" s="32">
        <v>0</v>
      </c>
      <c r="H17" s="55">
        <v>0</v>
      </c>
    </row>
    <row r="18" spans="1:8" ht="14.25" thickBot="1">
      <c r="A18" s="237"/>
      <c r="B18" s="50" t="s">
        <v>20</v>
      </c>
      <c r="C18" s="16">
        <v>0</v>
      </c>
      <c r="D18" s="16">
        <v>0</v>
      </c>
      <c r="E18" s="72">
        <v>0</v>
      </c>
      <c r="F18" s="12" t="e">
        <f t="shared" si="0"/>
        <v>#DIV/0!</v>
      </c>
      <c r="G18" s="16">
        <v>0</v>
      </c>
      <c r="H18" s="52">
        <v>0</v>
      </c>
    </row>
    <row r="19" spans="1:8" ht="14.25" thickTop="1">
      <c r="A19" s="238" t="s">
        <v>62</v>
      </c>
      <c r="B19" s="56" t="s">
        <v>19</v>
      </c>
      <c r="C19" s="32">
        <v>19.7516</v>
      </c>
      <c r="D19" s="32">
        <v>51.133099999999999</v>
      </c>
      <c r="E19" s="32">
        <v>38.659300000000002</v>
      </c>
      <c r="F19" s="12">
        <f t="shared" si="0"/>
        <v>32.265974810718241</v>
      </c>
      <c r="G19" s="31">
        <v>497</v>
      </c>
      <c r="H19" s="55">
        <v>75585.646479999996</v>
      </c>
    </row>
    <row r="20" spans="1:8" ht="14.25" thickBot="1">
      <c r="A20" s="239"/>
      <c r="B20" s="50" t="s">
        <v>20</v>
      </c>
      <c r="C20" s="51">
        <v>6.1288999999999998</v>
      </c>
      <c r="D20" s="51">
        <v>18.458200000000001</v>
      </c>
      <c r="E20" s="51">
        <v>7.1818</v>
      </c>
      <c r="F20" s="12">
        <f t="shared" si="0"/>
        <v>157.01356205965084</v>
      </c>
      <c r="G20" s="16">
        <v>237</v>
      </c>
      <c r="H20" s="180">
        <v>4740</v>
      </c>
    </row>
    <row r="21" spans="1:8" ht="14.25" thickTop="1">
      <c r="A21" s="240" t="s">
        <v>63</v>
      </c>
      <c r="B21" s="177" t="s">
        <v>19</v>
      </c>
      <c r="C21" s="71">
        <v>0</v>
      </c>
      <c r="D21" s="106">
        <v>0</v>
      </c>
      <c r="E21" s="106">
        <v>0</v>
      </c>
      <c r="F21" s="12" t="e">
        <f t="shared" si="0"/>
        <v>#DIV/0!</v>
      </c>
      <c r="G21" s="72">
        <v>0</v>
      </c>
      <c r="H21" s="108">
        <v>0</v>
      </c>
    </row>
    <row r="22" spans="1:8" ht="14.25" thickBot="1">
      <c r="A22" s="241"/>
      <c r="B22" s="50" t="s">
        <v>20</v>
      </c>
      <c r="C22" s="72">
        <v>0</v>
      </c>
      <c r="D22" s="107">
        <v>0</v>
      </c>
      <c r="E22" s="107">
        <v>0</v>
      </c>
      <c r="F22" s="12" t="e">
        <f t="shared" si="0"/>
        <v>#DIV/0!</v>
      </c>
      <c r="G22" s="72">
        <v>0</v>
      </c>
      <c r="H22" s="108">
        <v>0</v>
      </c>
    </row>
    <row r="23" spans="1:8" ht="14.25" thickTop="1">
      <c r="A23" s="237" t="s">
        <v>64</v>
      </c>
      <c r="B23" s="177" t="s">
        <v>19</v>
      </c>
      <c r="C23" s="32">
        <v>0</v>
      </c>
      <c r="D23" s="32">
        <v>0</v>
      </c>
      <c r="E23" s="32">
        <v>0</v>
      </c>
      <c r="F23" s="12" t="e">
        <f t="shared" si="0"/>
        <v>#DIV/0!</v>
      </c>
      <c r="G23" s="32">
        <v>0</v>
      </c>
      <c r="H23" s="55">
        <v>0</v>
      </c>
    </row>
    <row r="24" spans="1:8" ht="14.25" thickBot="1">
      <c r="A24" s="239"/>
      <c r="B24" s="50" t="s">
        <v>20</v>
      </c>
      <c r="C24" s="51">
        <v>0</v>
      </c>
      <c r="D24" s="51">
        <v>0</v>
      </c>
      <c r="E24" s="51">
        <v>0</v>
      </c>
      <c r="F24" s="12" t="e">
        <f t="shared" si="0"/>
        <v>#DIV/0!</v>
      </c>
      <c r="G24" s="51">
        <v>0</v>
      </c>
      <c r="H24" s="52">
        <v>0</v>
      </c>
    </row>
    <row r="25" spans="1:8" ht="14.25" thickTop="1">
      <c r="A25" s="240" t="s">
        <v>49</v>
      </c>
      <c r="B25" s="56" t="s">
        <v>19</v>
      </c>
      <c r="C25" s="32">
        <f t="shared" ref="C25:E26" si="1">+C7+C9+C11+C13+C15+C17+C19+C21+C23</f>
        <v>79.482010000000002</v>
      </c>
      <c r="D25" s="32">
        <f t="shared" si="1"/>
        <v>191.73965099999998</v>
      </c>
      <c r="E25" s="32">
        <f t="shared" si="1"/>
        <v>106.462838</v>
      </c>
      <c r="F25" s="26">
        <f t="shared" si="0"/>
        <v>80.100074920039205</v>
      </c>
      <c r="G25" s="32">
        <f>+G7+G9+G11+G13+G15+G17+G19+G21+G23</f>
        <v>1745</v>
      </c>
      <c r="H25" s="32">
        <f>+H7+H9+H11+H13+H15+H17+H19+H21+H23</f>
        <v>194765.02802</v>
      </c>
    </row>
    <row r="26" spans="1:8">
      <c r="A26" s="242"/>
      <c r="B26" s="48" t="s">
        <v>20</v>
      </c>
      <c r="C26" s="32">
        <f t="shared" si="1"/>
        <v>35.058089000000002</v>
      </c>
      <c r="D26" s="32">
        <f t="shared" si="1"/>
        <v>83.566737000000003</v>
      </c>
      <c r="E26" s="32">
        <f t="shared" si="1"/>
        <v>37.352473000000003</v>
      </c>
      <c r="F26" s="12">
        <f t="shared" si="0"/>
        <v>123.7247772055146</v>
      </c>
      <c r="G26" s="32">
        <f>+G8+G10+G12+G14+G16+G18+G20+G22+G24</f>
        <v>1086</v>
      </c>
      <c r="H26" s="32">
        <f>+H8+H10+H12+H14+H16+H18+H20+H22+H24</f>
        <v>21660</v>
      </c>
    </row>
    <row r="27" spans="1:8" ht="14.25" thickBot="1">
      <c r="A27" s="241"/>
      <c r="B27" s="50" t="s">
        <v>48</v>
      </c>
      <c r="C27" s="16">
        <f>+C25</f>
        <v>79.482010000000002</v>
      </c>
      <c r="D27" s="16">
        <f>+D25</f>
        <v>191.73965099999998</v>
      </c>
      <c r="E27" s="16">
        <f>+E25</f>
        <v>106.462838</v>
      </c>
      <c r="F27" s="17">
        <f t="shared" si="0"/>
        <v>80.100074920039205</v>
      </c>
      <c r="G27" s="16">
        <f>+G25</f>
        <v>1745</v>
      </c>
      <c r="H27" s="16">
        <f>+H25</f>
        <v>194765.02802</v>
      </c>
    </row>
    <row r="28" spans="1:8" ht="14.25" thickTop="1"/>
    <row r="29" spans="1:8">
      <c r="A29" s="8"/>
    </row>
  </sheetData>
  <mergeCells count="21">
    <mergeCell ref="A2:H2"/>
    <mergeCell ref="C3:F3"/>
    <mergeCell ref="G3:H3"/>
    <mergeCell ref="C4:F4"/>
    <mergeCell ref="G4:H4"/>
    <mergeCell ref="A4:A6"/>
    <mergeCell ref="C5:C6"/>
    <mergeCell ref="D5:D6"/>
    <mergeCell ref="E5:E6"/>
    <mergeCell ref="G5:G6"/>
    <mergeCell ref="H5:H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7"/>
  </mergeCells>
  <phoneticPr fontId="20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94"/>
  <sheetViews>
    <sheetView workbookViewId="0">
      <pane xSplit="1" ySplit="6" topLeftCell="B568" activePane="bottomRight" state="frozen"/>
      <selection pane="topRight"/>
      <selection pane="bottomLeft"/>
      <selection pane="bottomRight" activeCell="A537" sqref="A537:N537"/>
    </sheetView>
  </sheetViews>
  <sheetFormatPr defaultColWidth="9" defaultRowHeight="13.5"/>
  <cols>
    <col min="1" max="1" width="4.25" style="7" customWidth="1"/>
    <col min="2" max="2" width="17.625" style="8" customWidth="1"/>
    <col min="3" max="5" width="9" style="8"/>
    <col min="6" max="6" width="10.375" style="8" customWidth="1"/>
    <col min="7" max="7" width="9" style="8"/>
    <col min="8" max="8" width="9.625" style="8" customWidth="1"/>
    <col min="9" max="12" width="9" style="8"/>
    <col min="13" max="13" width="11.875" style="8" customWidth="1"/>
    <col min="14" max="14" width="9.625" style="8" customWidth="1"/>
    <col min="15" max="16384" width="9" style="8"/>
  </cols>
  <sheetData>
    <row r="1" spans="1:14">
      <c r="A1" s="226" t="s">
        <v>132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</row>
    <row r="2" spans="1:14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</row>
    <row r="3" spans="1:14" ht="14.25" thickBot="1">
      <c r="A3" s="281" t="s">
        <v>133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</row>
    <row r="4" spans="1:14" ht="13.5" customHeight="1">
      <c r="A4" s="222" t="s">
        <v>95</v>
      </c>
      <c r="B4" s="9" t="s">
        <v>3</v>
      </c>
      <c r="C4" s="282" t="s">
        <v>4</v>
      </c>
      <c r="D4" s="274"/>
      <c r="E4" s="274"/>
      <c r="F4" s="275"/>
      <c r="G4" s="228" t="s">
        <v>5</v>
      </c>
      <c r="H4" s="275"/>
      <c r="I4" s="228" t="s">
        <v>6</v>
      </c>
      <c r="J4" s="276"/>
      <c r="K4" s="276"/>
      <c r="L4" s="276"/>
      <c r="M4" s="276"/>
      <c r="N4" s="257" t="s">
        <v>7</v>
      </c>
    </row>
    <row r="5" spans="1:14">
      <c r="A5" s="220"/>
      <c r="B5" s="10" t="s">
        <v>8</v>
      </c>
      <c r="C5" s="269" t="s">
        <v>9</v>
      </c>
      <c r="D5" s="269" t="s">
        <v>10</v>
      </c>
      <c r="E5" s="269" t="s">
        <v>11</v>
      </c>
      <c r="F5" s="212" t="s">
        <v>12</v>
      </c>
      <c r="G5" s="269" t="s">
        <v>13</v>
      </c>
      <c r="H5" s="269" t="s">
        <v>14</v>
      </c>
      <c r="I5" s="211" t="s">
        <v>13</v>
      </c>
      <c r="J5" s="277" t="s">
        <v>15</v>
      </c>
      <c r="K5" s="278"/>
      <c r="L5" s="279"/>
      <c r="M5" s="212" t="s">
        <v>12</v>
      </c>
      <c r="N5" s="258"/>
    </row>
    <row r="6" spans="1:14">
      <c r="A6" s="223"/>
      <c r="B6" s="10" t="s">
        <v>16</v>
      </c>
      <c r="C6" s="270"/>
      <c r="D6" s="270"/>
      <c r="E6" s="270"/>
      <c r="F6" s="213" t="s">
        <v>17</v>
      </c>
      <c r="G6" s="280"/>
      <c r="H6" s="280"/>
      <c r="I6" s="24" t="s">
        <v>18</v>
      </c>
      <c r="J6" s="212" t="s">
        <v>9</v>
      </c>
      <c r="K6" s="25" t="s">
        <v>10</v>
      </c>
      <c r="L6" s="97" t="s">
        <v>11</v>
      </c>
      <c r="M6" s="213" t="s">
        <v>17</v>
      </c>
      <c r="N6" s="181" t="s">
        <v>17</v>
      </c>
    </row>
    <row r="7" spans="1:14">
      <c r="A7" s="283" t="s">
        <v>2</v>
      </c>
      <c r="B7" s="211" t="s">
        <v>19</v>
      </c>
      <c r="C7" s="71">
        <v>684.64856899999995</v>
      </c>
      <c r="D7" s="71">
        <v>1678.287599</v>
      </c>
      <c r="E7" s="71">
        <v>1862.02</v>
      </c>
      <c r="F7" s="31">
        <f t="shared" ref="F7:F23" si="0">(D7-E7)/E7*100</f>
        <v>-9.8673698993566124</v>
      </c>
      <c r="G7" s="75">
        <v>13312</v>
      </c>
      <c r="H7" s="75">
        <v>1649538.03</v>
      </c>
      <c r="I7" s="75">
        <v>1623</v>
      </c>
      <c r="J7" s="72">
        <v>663.250539</v>
      </c>
      <c r="K7" s="72">
        <v>1767.026425</v>
      </c>
      <c r="L7" s="72">
        <v>1069.77</v>
      </c>
      <c r="M7" s="32">
        <f t="shared" ref="M7:M14" si="1">(K7-L7)/L7*100</f>
        <v>65.17816212830796</v>
      </c>
      <c r="N7" s="109">
        <f t="shared" ref="N7:N19" si="2">D7/D202*100</f>
        <v>40.232888169857162</v>
      </c>
    </row>
    <row r="8" spans="1:14">
      <c r="A8" s="284"/>
      <c r="B8" s="211" t="s">
        <v>20</v>
      </c>
      <c r="C8" s="71">
        <v>231.87869000000001</v>
      </c>
      <c r="D8" s="71">
        <v>583.01290700000004</v>
      </c>
      <c r="E8" s="71">
        <v>556.39</v>
      </c>
      <c r="F8" s="31">
        <f t="shared" si="0"/>
        <v>4.7849362856988904</v>
      </c>
      <c r="G8" s="75">
        <v>7223</v>
      </c>
      <c r="H8" s="75">
        <v>144460</v>
      </c>
      <c r="I8" s="75">
        <v>980</v>
      </c>
      <c r="J8" s="72">
        <v>268.27121199999999</v>
      </c>
      <c r="K8" s="72">
        <v>637.17348200000004</v>
      </c>
      <c r="L8" s="72">
        <v>439.39</v>
      </c>
      <c r="M8" s="31">
        <f t="shared" si="1"/>
        <v>45.013196021757452</v>
      </c>
      <c r="N8" s="109">
        <f t="shared" si="2"/>
        <v>41.837193132489091</v>
      </c>
    </row>
    <row r="9" spans="1:14">
      <c r="A9" s="284"/>
      <c r="B9" s="211" t="s">
        <v>21</v>
      </c>
      <c r="C9" s="71">
        <v>47.340508</v>
      </c>
      <c r="D9" s="71">
        <v>241.72995700000001</v>
      </c>
      <c r="E9" s="71">
        <v>240.16</v>
      </c>
      <c r="F9" s="31">
        <f t="shared" si="0"/>
        <v>0.6537129413724253</v>
      </c>
      <c r="G9" s="75">
        <v>101</v>
      </c>
      <c r="H9" s="75">
        <v>292639.5</v>
      </c>
      <c r="I9" s="75">
        <v>16</v>
      </c>
      <c r="J9" s="72">
        <v>10.881379000000001</v>
      </c>
      <c r="K9" s="72">
        <v>28.383794999999999</v>
      </c>
      <c r="L9" s="72">
        <v>32.6</v>
      </c>
      <c r="M9" s="31">
        <f t="shared" si="1"/>
        <v>-12.933144171779148</v>
      </c>
      <c r="N9" s="109">
        <f t="shared" si="2"/>
        <v>83.182895848220255</v>
      </c>
    </row>
    <row r="10" spans="1:14">
      <c r="A10" s="284"/>
      <c r="B10" s="211" t="s">
        <v>22</v>
      </c>
      <c r="C10" s="71">
        <v>48.189981000000003</v>
      </c>
      <c r="D10" s="71">
        <v>178.30349100000001</v>
      </c>
      <c r="E10" s="71">
        <v>188.54</v>
      </c>
      <c r="F10" s="31">
        <f t="shared" si="0"/>
        <v>-5.4293566351967675</v>
      </c>
      <c r="G10" s="75">
        <v>5907</v>
      </c>
      <c r="H10" s="75">
        <v>74445.52</v>
      </c>
      <c r="I10" s="75">
        <v>83</v>
      </c>
      <c r="J10" s="72">
        <v>2.9064800000000002</v>
      </c>
      <c r="K10" s="72">
        <v>9.4276800000000005</v>
      </c>
      <c r="L10" s="72">
        <v>13.81</v>
      </c>
      <c r="M10" s="31">
        <f t="shared" si="1"/>
        <v>-31.732947139753797</v>
      </c>
      <c r="N10" s="109">
        <f t="shared" si="2"/>
        <v>81.317379884187986</v>
      </c>
    </row>
    <row r="11" spans="1:14">
      <c r="A11" s="284"/>
      <c r="B11" s="211" t="s">
        <v>23</v>
      </c>
      <c r="C11" s="71">
        <v>2.4959030000000002</v>
      </c>
      <c r="D11" s="71">
        <v>4.8828399999999998</v>
      </c>
      <c r="E11" s="71">
        <v>10.84</v>
      </c>
      <c r="F11" s="31">
        <f t="shared" si="0"/>
        <v>-54.955350553505532</v>
      </c>
      <c r="G11" s="75">
        <v>57</v>
      </c>
      <c r="H11" s="75">
        <v>531.63</v>
      </c>
      <c r="I11" s="75">
        <v>1</v>
      </c>
      <c r="J11" s="72">
        <v>7.3669979999999997</v>
      </c>
      <c r="K11" s="72">
        <v>7.3669979999999997</v>
      </c>
      <c r="L11" s="72">
        <v>9.6199999999999992</v>
      </c>
      <c r="M11" s="31">
        <f t="shared" si="1"/>
        <v>-23.419979209979207</v>
      </c>
      <c r="N11" s="109">
        <f t="shared" si="2"/>
        <v>24.503621064350131</v>
      </c>
    </row>
    <row r="12" spans="1:14">
      <c r="A12" s="284"/>
      <c r="B12" s="211" t="s">
        <v>24</v>
      </c>
      <c r="C12" s="71">
        <v>100.439926</v>
      </c>
      <c r="D12" s="71">
        <v>340.60479099999998</v>
      </c>
      <c r="E12" s="71">
        <v>269.39999999999998</v>
      </c>
      <c r="F12" s="31">
        <f t="shared" si="0"/>
        <v>26.430880103934673</v>
      </c>
      <c r="G12" s="75">
        <v>314</v>
      </c>
      <c r="H12" s="75">
        <v>344216.51</v>
      </c>
      <c r="I12" s="75">
        <v>90</v>
      </c>
      <c r="J12" s="72">
        <v>64.288657999999998</v>
      </c>
      <c r="K12" s="72">
        <v>167.41580500000001</v>
      </c>
      <c r="L12" s="72">
        <v>22.14</v>
      </c>
      <c r="M12" s="31">
        <f t="shared" si="1"/>
        <v>656.16894760614275</v>
      </c>
      <c r="N12" s="109">
        <f t="shared" si="2"/>
        <v>59.113116280648391</v>
      </c>
    </row>
    <row r="13" spans="1:14">
      <c r="A13" s="284"/>
      <c r="B13" s="211" t="s">
        <v>25</v>
      </c>
      <c r="C13" s="71">
        <v>4.0819999999999901</v>
      </c>
      <c r="D13" s="71">
        <v>769.97652800000003</v>
      </c>
      <c r="E13" s="71">
        <v>845.63</v>
      </c>
      <c r="F13" s="31">
        <f t="shared" si="0"/>
        <v>-8.9464035098092509</v>
      </c>
      <c r="G13" s="75">
        <v>38</v>
      </c>
      <c r="H13" s="75">
        <v>7127.09</v>
      </c>
      <c r="I13" s="75">
        <v>81</v>
      </c>
      <c r="J13" s="72">
        <v>15.5326</v>
      </c>
      <c r="K13" s="72">
        <v>32.4131</v>
      </c>
      <c r="L13" s="72">
        <v>789.7</v>
      </c>
      <c r="M13" s="31">
        <f t="shared" si="1"/>
        <v>-95.895517285044946</v>
      </c>
      <c r="N13" s="109">
        <f t="shared" si="2"/>
        <v>56.324023251242153</v>
      </c>
    </row>
    <row r="14" spans="1:14">
      <c r="A14" s="284"/>
      <c r="B14" s="211" t="s">
        <v>26</v>
      </c>
      <c r="C14" s="71">
        <v>83.226481000000007</v>
      </c>
      <c r="D14" s="71">
        <v>254.46774400000001</v>
      </c>
      <c r="E14" s="71">
        <v>224.26</v>
      </c>
      <c r="F14" s="31">
        <f t="shared" si="0"/>
        <v>13.46996521894231</v>
      </c>
      <c r="G14" s="75">
        <v>15774</v>
      </c>
      <c r="H14" s="75">
        <v>2154825.2999999998</v>
      </c>
      <c r="I14" s="75">
        <v>649</v>
      </c>
      <c r="J14" s="72">
        <v>44.969464000000002</v>
      </c>
      <c r="K14" s="72">
        <v>101.50232099999999</v>
      </c>
      <c r="L14" s="72">
        <v>89.19</v>
      </c>
      <c r="M14" s="31">
        <f t="shared" si="1"/>
        <v>13.804598049108641</v>
      </c>
      <c r="N14" s="109">
        <f t="shared" si="2"/>
        <v>45.877872572175065</v>
      </c>
    </row>
    <row r="15" spans="1:14">
      <c r="A15" s="284"/>
      <c r="B15" s="211" t="s">
        <v>27</v>
      </c>
      <c r="C15" s="71">
        <v>13.077940999999999</v>
      </c>
      <c r="D15" s="71">
        <v>89.202538000000004</v>
      </c>
      <c r="E15" s="71">
        <v>79.22</v>
      </c>
      <c r="F15" s="31">
        <f t="shared" si="0"/>
        <v>12.601032567533457</v>
      </c>
      <c r="G15" s="75">
        <v>21</v>
      </c>
      <c r="H15" s="75">
        <v>27388.59</v>
      </c>
      <c r="I15" s="75">
        <v>0</v>
      </c>
      <c r="J15" s="72">
        <v>0</v>
      </c>
      <c r="K15" s="87">
        <v>71</v>
      </c>
      <c r="L15" s="72"/>
      <c r="M15" s="31"/>
      <c r="N15" s="109">
        <f t="shared" si="2"/>
        <v>78.967668050898638</v>
      </c>
    </row>
    <row r="16" spans="1:14">
      <c r="A16" s="284"/>
      <c r="B16" s="14" t="s">
        <v>28</v>
      </c>
      <c r="C16" s="71">
        <v>15</v>
      </c>
      <c r="D16" s="71">
        <v>91.124596999999994</v>
      </c>
      <c r="E16" s="71">
        <v>78.39</v>
      </c>
      <c r="F16" s="31">
        <f t="shared" si="0"/>
        <v>16.245180507717812</v>
      </c>
      <c r="G16" s="75">
        <v>21</v>
      </c>
      <c r="H16" s="75">
        <v>27470.18</v>
      </c>
      <c r="I16" s="75">
        <v>0</v>
      </c>
      <c r="J16" s="72">
        <v>0</v>
      </c>
      <c r="K16" s="72">
        <v>71</v>
      </c>
      <c r="L16" s="72"/>
      <c r="M16" s="31"/>
      <c r="N16" s="109">
        <f t="shared" si="2"/>
        <v>100</v>
      </c>
    </row>
    <row r="17" spans="1:14">
      <c r="A17" s="284"/>
      <c r="B17" s="14" t="s">
        <v>29</v>
      </c>
      <c r="C17" s="71"/>
      <c r="D17" s="71"/>
      <c r="E17" s="71"/>
      <c r="F17" s="31" t="e">
        <f t="shared" si="0"/>
        <v>#DIV/0!</v>
      </c>
      <c r="G17" s="75"/>
      <c r="H17" s="75"/>
      <c r="I17" s="75"/>
      <c r="J17" s="72"/>
      <c r="K17" s="72"/>
      <c r="L17" s="72"/>
      <c r="M17" s="31"/>
      <c r="N17" s="109">
        <f t="shared" si="2"/>
        <v>0</v>
      </c>
    </row>
    <row r="18" spans="1:14">
      <c r="A18" s="284"/>
      <c r="B18" s="14" t="s">
        <v>30</v>
      </c>
      <c r="C18" s="71">
        <v>-1.922059</v>
      </c>
      <c r="D18" s="71">
        <v>-1.922059</v>
      </c>
      <c r="E18" s="71">
        <v>0.83</v>
      </c>
      <c r="F18" s="31">
        <f t="shared" si="0"/>
        <v>-331.57337349397591</v>
      </c>
      <c r="G18" s="75">
        <v>0</v>
      </c>
      <c r="H18" s="75">
        <v>-81.59</v>
      </c>
      <c r="I18" s="75">
        <v>0</v>
      </c>
      <c r="J18" s="72"/>
      <c r="K18" s="72"/>
      <c r="L18" s="72"/>
      <c r="M18" s="31"/>
      <c r="N18" s="109">
        <f t="shared" si="2"/>
        <v>-48.495671099435278</v>
      </c>
    </row>
    <row r="19" spans="1:14" ht="14.25" thickBot="1">
      <c r="A19" s="285"/>
      <c r="B19" s="15" t="s">
        <v>126</v>
      </c>
      <c r="C19" s="16">
        <f t="shared" ref="C19:L19" si="3">C7+C9+C10+C11+C12+C13+C14+C15</f>
        <v>983.50130899999999</v>
      </c>
      <c r="D19" s="16">
        <f t="shared" si="3"/>
        <v>3557.4554880000005</v>
      </c>
      <c r="E19" s="16">
        <f t="shared" si="3"/>
        <v>3720.07</v>
      </c>
      <c r="F19" s="16">
        <f t="shared" si="0"/>
        <v>-4.3712755942764421</v>
      </c>
      <c r="G19" s="16">
        <f t="shared" si="3"/>
        <v>35524</v>
      </c>
      <c r="H19" s="16">
        <f t="shared" si="3"/>
        <v>4550712.17</v>
      </c>
      <c r="I19" s="16">
        <f t="shared" si="3"/>
        <v>2543</v>
      </c>
      <c r="J19" s="16">
        <f t="shared" si="3"/>
        <v>809.19611800000007</v>
      </c>
      <c r="K19" s="16">
        <f t="shared" si="3"/>
        <v>2184.5361240000002</v>
      </c>
      <c r="L19" s="16">
        <f t="shared" si="3"/>
        <v>2026.83</v>
      </c>
      <c r="M19" s="16">
        <f t="shared" ref="M19:M22" si="4">(K19-L19)/L19*100</f>
        <v>7.7809250899187541</v>
      </c>
      <c r="N19" s="110">
        <f t="shared" si="2"/>
        <v>48.651677328166357</v>
      </c>
    </row>
    <row r="20" spans="1:14" ht="15" thickTop="1" thickBot="1">
      <c r="A20" s="260" t="s">
        <v>31</v>
      </c>
      <c r="B20" s="18" t="s">
        <v>19</v>
      </c>
      <c r="C20" s="19">
        <v>186.59937199999999</v>
      </c>
      <c r="D20" s="19">
        <v>400.87302599999998</v>
      </c>
      <c r="E20" s="19">
        <v>400.130179</v>
      </c>
      <c r="F20" s="111">
        <f t="shared" si="0"/>
        <v>0.18565133023869798</v>
      </c>
      <c r="G20" s="20">
        <v>2434</v>
      </c>
      <c r="H20" s="20">
        <v>338337.93300000002</v>
      </c>
      <c r="I20" s="20">
        <v>397</v>
      </c>
      <c r="J20" s="19">
        <v>112.115398</v>
      </c>
      <c r="K20" s="20">
        <v>436.18374499999999</v>
      </c>
      <c r="L20" s="20">
        <v>389.05704600000001</v>
      </c>
      <c r="M20" s="111">
        <f t="shared" si="4"/>
        <v>12.113056294577421</v>
      </c>
      <c r="N20" s="112">
        <f t="shared" ref="N20:N32" si="5">D20/D202*100</f>
        <v>9.6099617461156264</v>
      </c>
    </row>
    <row r="21" spans="1:14" ht="14.25" thickBot="1">
      <c r="A21" s="262"/>
      <c r="B21" s="211" t="s">
        <v>20</v>
      </c>
      <c r="C21" s="20">
        <v>51.969521</v>
      </c>
      <c r="D21" s="20">
        <v>116.70415</v>
      </c>
      <c r="E21" s="20"/>
      <c r="F21" s="31" t="e">
        <f t="shared" si="0"/>
        <v>#DIV/0!</v>
      </c>
      <c r="G21" s="20">
        <v>1206</v>
      </c>
      <c r="H21" s="20">
        <v>24020</v>
      </c>
      <c r="I21" s="20">
        <v>190</v>
      </c>
      <c r="J21" s="20">
        <v>34.219448</v>
      </c>
      <c r="K21" s="20">
        <v>118.813073</v>
      </c>
      <c r="L21" s="20">
        <v>145.15271100000001</v>
      </c>
      <c r="M21" s="31">
        <f t="shared" si="4"/>
        <v>-18.146156429692866</v>
      </c>
      <c r="N21" s="109">
        <f t="shared" si="5"/>
        <v>8.3747272217988424</v>
      </c>
    </row>
    <row r="22" spans="1:14" ht="14.25" thickBot="1">
      <c r="A22" s="262"/>
      <c r="B22" s="211" t="s">
        <v>21</v>
      </c>
      <c r="C22" s="20">
        <v>1.3804E-2</v>
      </c>
      <c r="D22" s="20">
        <v>0.22983300000000001</v>
      </c>
      <c r="E22" s="20">
        <v>0.81728500000000004</v>
      </c>
      <c r="F22" s="31">
        <f t="shared" si="0"/>
        <v>-71.878475684736671</v>
      </c>
      <c r="G22" s="20">
        <v>5</v>
      </c>
      <c r="H22" s="20">
        <v>964.2174</v>
      </c>
      <c r="I22" s="20"/>
      <c r="J22" s="20"/>
      <c r="K22" s="20"/>
      <c r="L22" s="20"/>
      <c r="M22" s="31" t="e">
        <f t="shared" si="4"/>
        <v>#DIV/0!</v>
      </c>
      <c r="N22" s="109">
        <f t="shared" si="5"/>
        <v>7.9088974898895159E-2</v>
      </c>
    </row>
    <row r="23" spans="1:14" ht="14.25" thickBot="1">
      <c r="A23" s="262"/>
      <c r="B23" s="211" t="s">
        <v>22</v>
      </c>
      <c r="C23" s="20">
        <v>7.2682539999999998</v>
      </c>
      <c r="D23" s="20">
        <v>20.033442999999998</v>
      </c>
      <c r="E23" s="20">
        <v>13.279966999999999</v>
      </c>
      <c r="F23" s="31">
        <f t="shared" si="0"/>
        <v>50.854614322460293</v>
      </c>
      <c r="G23" s="20">
        <v>907</v>
      </c>
      <c r="H23" s="20">
        <v>1853.64</v>
      </c>
      <c r="I23" s="20"/>
      <c r="J23" s="20"/>
      <c r="K23" s="20"/>
      <c r="L23" s="20"/>
      <c r="M23" s="31"/>
      <c r="N23" s="109">
        <f t="shared" si="5"/>
        <v>9.1364845729196986</v>
      </c>
    </row>
    <row r="24" spans="1:14" ht="14.25" thickBot="1">
      <c r="A24" s="262"/>
      <c r="B24" s="211" t="s">
        <v>23</v>
      </c>
      <c r="C24" s="20"/>
      <c r="D24" s="20"/>
      <c r="E24" s="20"/>
      <c r="F24" s="31"/>
      <c r="G24" s="20"/>
      <c r="H24" s="20"/>
      <c r="I24" s="20"/>
      <c r="J24" s="20"/>
      <c r="K24" s="20"/>
      <c r="L24" s="20"/>
      <c r="M24" s="31"/>
      <c r="N24" s="109">
        <f t="shared" si="5"/>
        <v>0</v>
      </c>
    </row>
    <row r="25" spans="1:14" ht="14.25" thickBot="1">
      <c r="A25" s="262"/>
      <c r="B25" s="211" t="s">
        <v>24</v>
      </c>
      <c r="C25" s="21">
        <v>1.3580030000000001</v>
      </c>
      <c r="D25" s="21">
        <v>2.2383739999999999</v>
      </c>
      <c r="E25" s="20">
        <v>1.4271020000000001</v>
      </c>
      <c r="F25" s="31">
        <f>(D25-E25)/E25*100</f>
        <v>56.847513352234088</v>
      </c>
      <c r="G25" s="20">
        <v>362</v>
      </c>
      <c r="H25" s="20">
        <v>2618.6</v>
      </c>
      <c r="I25" s="20"/>
      <c r="J25" s="21"/>
      <c r="K25" s="20"/>
      <c r="L25" s="20"/>
      <c r="M25" s="31" t="e">
        <f>(K25-L25)/L25*100</f>
        <v>#DIV/0!</v>
      </c>
      <c r="N25" s="109">
        <f t="shared" si="5"/>
        <v>0.38847739678911347</v>
      </c>
    </row>
    <row r="26" spans="1:14" ht="14.25" thickBot="1">
      <c r="A26" s="262"/>
      <c r="B26" s="211" t="s">
        <v>25</v>
      </c>
      <c r="C26" s="22"/>
      <c r="D26" s="22">
        <v>3.3290600000000001</v>
      </c>
      <c r="E26" s="22">
        <v>3.8959999999999999</v>
      </c>
      <c r="F26" s="31"/>
      <c r="G26" s="22">
        <v>1</v>
      </c>
      <c r="H26" s="22">
        <v>150.5</v>
      </c>
      <c r="I26" s="22"/>
      <c r="J26" s="22"/>
      <c r="K26" s="22"/>
      <c r="L26" s="22"/>
      <c r="M26" s="31"/>
      <c r="N26" s="109">
        <f t="shared" si="5"/>
        <v>0.24352177764668195</v>
      </c>
    </row>
    <row r="27" spans="1:14" ht="14.25" thickBot="1">
      <c r="A27" s="262"/>
      <c r="B27" s="211" t="s">
        <v>26</v>
      </c>
      <c r="C27" s="20">
        <v>3.26</v>
      </c>
      <c r="D27" s="20">
        <v>8.83</v>
      </c>
      <c r="E27" s="20">
        <v>6.61</v>
      </c>
      <c r="F27" s="31">
        <f>(D27-E27)/E27*100</f>
        <v>33.585476550680781</v>
      </c>
      <c r="G27" s="20">
        <v>5276</v>
      </c>
      <c r="H27" s="20">
        <v>327196.78000000003</v>
      </c>
      <c r="I27" s="20">
        <v>96</v>
      </c>
      <c r="J27" s="20">
        <v>1.1069690000000001</v>
      </c>
      <c r="K27" s="20">
        <v>14.130362</v>
      </c>
      <c r="L27" s="20">
        <v>9.4885389999999994</v>
      </c>
      <c r="M27" s="31">
        <f>(K27-L27)/L27*100</f>
        <v>48.920313232627286</v>
      </c>
      <c r="N27" s="109">
        <f t="shared" si="5"/>
        <v>1.5919566403367249</v>
      </c>
    </row>
    <row r="28" spans="1:14" ht="14.25" thickBot="1">
      <c r="A28" s="262"/>
      <c r="B28" s="211" t="s">
        <v>27</v>
      </c>
      <c r="C28" s="20"/>
      <c r="D28" s="20">
        <v>6.9249999999999997E-3</v>
      </c>
      <c r="E28" s="20"/>
      <c r="F28" s="31"/>
      <c r="G28" s="20">
        <v>4</v>
      </c>
      <c r="H28" s="20">
        <v>153</v>
      </c>
      <c r="I28" s="20"/>
      <c r="J28" s="20"/>
      <c r="K28" s="20"/>
      <c r="L28" s="20"/>
      <c r="M28" s="31"/>
      <c r="N28" s="109">
        <f t="shared" si="5"/>
        <v>6.1304432980648265E-3</v>
      </c>
    </row>
    <row r="29" spans="1:14" ht="14.25" thickBot="1">
      <c r="A29" s="262"/>
      <c r="B29" s="14" t="s">
        <v>28</v>
      </c>
      <c r="C29" s="40"/>
      <c r="D29" s="40"/>
      <c r="E29" s="40"/>
      <c r="F29" s="31"/>
      <c r="G29" s="40"/>
      <c r="H29" s="40"/>
      <c r="I29" s="40"/>
      <c r="J29" s="40"/>
      <c r="K29" s="40"/>
      <c r="L29" s="40"/>
      <c r="M29" s="31"/>
      <c r="N29" s="109">
        <f t="shared" si="5"/>
        <v>0</v>
      </c>
    </row>
    <row r="30" spans="1:14" ht="14.25" thickBot="1">
      <c r="A30" s="262"/>
      <c r="B30" s="14" t="s">
        <v>29</v>
      </c>
      <c r="C30" s="40"/>
      <c r="D30" s="40">
        <v>6.9249999999999997E-3</v>
      </c>
      <c r="E30" s="40"/>
      <c r="F30" s="31"/>
      <c r="G30" s="40">
        <v>4</v>
      </c>
      <c r="H30" s="40">
        <v>153</v>
      </c>
      <c r="I30" s="40"/>
      <c r="J30" s="40"/>
      <c r="K30" s="40"/>
      <c r="L30" s="40"/>
      <c r="M30" s="31"/>
      <c r="N30" s="109">
        <f t="shared" si="5"/>
        <v>3.8767551274075281E-2</v>
      </c>
    </row>
    <row r="31" spans="1:14" ht="14.25" thickBot="1">
      <c r="A31" s="262"/>
      <c r="B31" s="14" t="s">
        <v>30</v>
      </c>
      <c r="C31" s="40"/>
      <c r="D31" s="40"/>
      <c r="E31" s="40"/>
      <c r="F31" s="31"/>
      <c r="G31" s="40"/>
      <c r="H31" s="40"/>
      <c r="I31" s="40"/>
      <c r="J31" s="40"/>
      <c r="K31" s="40"/>
      <c r="L31" s="40"/>
      <c r="M31" s="31"/>
      <c r="N31" s="109">
        <f t="shared" si="5"/>
        <v>0</v>
      </c>
    </row>
    <row r="32" spans="1:14" ht="14.25" thickBot="1">
      <c r="A32" s="263"/>
      <c r="B32" s="15" t="s">
        <v>126</v>
      </c>
      <c r="C32" s="16">
        <f t="shared" ref="C32:L32" si="6">C20+C22+C23+C24+C25+C26+C27+C28</f>
        <v>198.49943299999998</v>
      </c>
      <c r="D32" s="16">
        <f t="shared" si="6"/>
        <v>435.540661</v>
      </c>
      <c r="E32" s="16">
        <f t="shared" si="6"/>
        <v>426.16053300000004</v>
      </c>
      <c r="F32" s="16">
        <f t="shared" ref="F32:F38" si="7">(D32-E32)/E32*100</f>
        <v>2.2010785311271315</v>
      </c>
      <c r="G32" s="16">
        <f t="shared" si="6"/>
        <v>8989</v>
      </c>
      <c r="H32" s="16">
        <f t="shared" si="6"/>
        <v>671274.67040000006</v>
      </c>
      <c r="I32" s="16">
        <f t="shared" si="6"/>
        <v>493</v>
      </c>
      <c r="J32" s="16">
        <f t="shared" si="6"/>
        <v>113.22236700000001</v>
      </c>
      <c r="K32" s="16">
        <f t="shared" si="6"/>
        <v>450.31410699999998</v>
      </c>
      <c r="L32" s="16">
        <f t="shared" si="6"/>
        <v>398.54558500000002</v>
      </c>
      <c r="M32" s="16">
        <f t="shared" ref="M32:M38" si="8">(K32-L32)/L32*100</f>
        <v>12.989360301156005</v>
      </c>
      <c r="N32" s="110">
        <f t="shared" si="5"/>
        <v>5.9564438047772095</v>
      </c>
    </row>
    <row r="33" spans="1:14" ht="15" thickTop="1" thickBot="1">
      <c r="A33" s="259" t="s">
        <v>32</v>
      </c>
      <c r="B33" s="18" t="s">
        <v>19</v>
      </c>
      <c r="C33" s="105">
        <v>296.28267099999999</v>
      </c>
      <c r="D33" s="105">
        <v>799.35267099999999</v>
      </c>
      <c r="E33" s="91">
        <v>844.35345100000018</v>
      </c>
      <c r="F33" s="111">
        <f t="shared" si="7"/>
        <v>-5.3296140315058871</v>
      </c>
      <c r="G33" s="72">
        <v>6184</v>
      </c>
      <c r="H33" s="72">
        <v>1378932.9836119986</v>
      </c>
      <c r="I33" s="72">
        <v>706</v>
      </c>
      <c r="J33" s="72">
        <v>679</v>
      </c>
      <c r="K33" s="72">
        <v>1411</v>
      </c>
      <c r="L33" s="72">
        <v>1028</v>
      </c>
      <c r="M33" s="111">
        <f t="shared" si="8"/>
        <v>37.2568093385214</v>
      </c>
      <c r="N33" s="112">
        <f t="shared" ref="N33:N45" si="9">D33/D202*100</f>
        <v>19.162547968406709</v>
      </c>
    </row>
    <row r="34" spans="1:14" ht="14.25" thickBot="1">
      <c r="A34" s="262"/>
      <c r="B34" s="211" t="s">
        <v>20</v>
      </c>
      <c r="C34" s="105">
        <v>91.854551000000001</v>
      </c>
      <c r="D34" s="105">
        <v>251.46455100000003</v>
      </c>
      <c r="E34" s="91">
        <v>248.861267</v>
      </c>
      <c r="F34" s="31">
        <f t="shared" si="7"/>
        <v>1.046078416051796</v>
      </c>
      <c r="G34" s="72">
        <v>3035</v>
      </c>
      <c r="H34" s="72">
        <v>60700</v>
      </c>
      <c r="I34" s="72">
        <v>580</v>
      </c>
      <c r="J34" s="72">
        <v>201</v>
      </c>
      <c r="K34" s="72">
        <v>453</v>
      </c>
      <c r="L34" s="72">
        <v>316</v>
      </c>
      <c r="M34" s="31">
        <f t="shared" si="8"/>
        <v>43.35443037974683</v>
      </c>
      <c r="N34" s="109">
        <f t="shared" si="9"/>
        <v>18.045176804570563</v>
      </c>
    </row>
    <row r="35" spans="1:14" ht="14.25" thickBot="1">
      <c r="A35" s="262"/>
      <c r="B35" s="211" t="s">
        <v>21</v>
      </c>
      <c r="C35" s="105">
        <v>0.97547000000000006</v>
      </c>
      <c r="D35" s="105">
        <v>1.93347</v>
      </c>
      <c r="E35" s="91">
        <v>7.2327760000000012</v>
      </c>
      <c r="F35" s="31">
        <f t="shared" si="7"/>
        <v>-73.267940276319919</v>
      </c>
      <c r="G35" s="72">
        <v>329</v>
      </c>
      <c r="H35" s="72">
        <v>24331.379999999968</v>
      </c>
      <c r="I35" s="72">
        <v>3</v>
      </c>
      <c r="J35" s="72">
        <v>3</v>
      </c>
      <c r="K35" s="72">
        <v>3</v>
      </c>
      <c r="L35" s="72">
        <v>3</v>
      </c>
      <c r="M35" s="31">
        <f t="shared" si="8"/>
        <v>0</v>
      </c>
      <c r="N35" s="109">
        <f t="shared" si="9"/>
        <v>0.66533596262402184</v>
      </c>
    </row>
    <row r="36" spans="1:14" ht="14.25" thickBot="1">
      <c r="A36" s="262"/>
      <c r="B36" s="211" t="s">
        <v>22</v>
      </c>
      <c r="C36" s="105">
        <v>2.8957889999999997</v>
      </c>
      <c r="D36" s="105">
        <v>10.385788999999999</v>
      </c>
      <c r="E36" s="91">
        <v>11.310206000000001</v>
      </c>
      <c r="F36" s="31">
        <f t="shared" si="7"/>
        <v>-8.1732994076323777</v>
      </c>
      <c r="G36" s="72">
        <v>23</v>
      </c>
      <c r="H36" s="72">
        <v>1545.41</v>
      </c>
      <c r="I36" s="72">
        <v>3</v>
      </c>
      <c r="J36" s="72">
        <v>3</v>
      </c>
      <c r="K36" s="72">
        <v>3</v>
      </c>
      <c r="L36" s="72">
        <v>4</v>
      </c>
      <c r="M36" s="31">
        <f t="shared" si="8"/>
        <v>-25</v>
      </c>
      <c r="N36" s="109">
        <f t="shared" si="9"/>
        <v>4.7365598103181323</v>
      </c>
    </row>
    <row r="37" spans="1:14" ht="14.25" thickBot="1">
      <c r="A37" s="262"/>
      <c r="B37" s="211" t="s">
        <v>23</v>
      </c>
      <c r="C37" s="105">
        <v>3.2051889999999998</v>
      </c>
      <c r="D37" s="105">
        <v>3.325189</v>
      </c>
      <c r="E37" s="91">
        <v>0.16981199999999999</v>
      </c>
      <c r="F37" s="31">
        <f t="shared" si="7"/>
        <v>1858.159022919464</v>
      </c>
      <c r="G37" s="72">
        <v>70</v>
      </c>
      <c r="H37" s="72">
        <v>4669.93</v>
      </c>
      <c r="I37" s="72">
        <v>0</v>
      </c>
      <c r="J37" s="72">
        <v>0</v>
      </c>
      <c r="K37" s="72">
        <v>0</v>
      </c>
      <c r="L37" s="72">
        <v>1</v>
      </c>
      <c r="M37" s="31">
        <f t="shared" si="8"/>
        <v>-100</v>
      </c>
      <c r="N37" s="109">
        <f t="shared" si="9"/>
        <v>16.686840286256636</v>
      </c>
    </row>
    <row r="38" spans="1:14" ht="14.25" thickBot="1">
      <c r="A38" s="262"/>
      <c r="B38" s="211" t="s">
        <v>24</v>
      </c>
      <c r="C38" s="105">
        <v>37.602138000000004</v>
      </c>
      <c r="D38" s="105">
        <v>89.21213800000001</v>
      </c>
      <c r="E38" s="91">
        <v>112.831748</v>
      </c>
      <c r="F38" s="31">
        <f t="shared" si="7"/>
        <v>-20.933478758123993</v>
      </c>
      <c r="G38" s="72">
        <v>24</v>
      </c>
      <c r="H38" s="72">
        <v>158480.79999999999</v>
      </c>
      <c r="I38" s="72">
        <v>1</v>
      </c>
      <c r="J38" s="72">
        <v>0</v>
      </c>
      <c r="K38" s="72">
        <v>0</v>
      </c>
      <c r="L38" s="72">
        <v>2</v>
      </c>
      <c r="M38" s="31">
        <f t="shared" si="8"/>
        <v>-100</v>
      </c>
      <c r="N38" s="109">
        <f t="shared" si="9"/>
        <v>15.483069018953557</v>
      </c>
    </row>
    <row r="39" spans="1:14" ht="14.25" thickBot="1">
      <c r="A39" s="262"/>
      <c r="B39" s="211" t="s">
        <v>25</v>
      </c>
      <c r="C39" s="105">
        <v>0</v>
      </c>
      <c r="D39" s="105">
        <v>0</v>
      </c>
      <c r="E39" s="91">
        <v>0</v>
      </c>
      <c r="F39" s="31"/>
      <c r="G39" s="74"/>
      <c r="H39" s="74"/>
      <c r="I39" s="74">
        <v>0</v>
      </c>
      <c r="J39" s="72">
        <v>0</v>
      </c>
      <c r="K39" s="74">
        <v>0</v>
      </c>
      <c r="L39" s="74">
        <v>0</v>
      </c>
      <c r="M39" s="31"/>
      <c r="N39" s="109">
        <f t="shared" si="9"/>
        <v>0</v>
      </c>
    </row>
    <row r="40" spans="1:14" ht="14.25" thickBot="1">
      <c r="A40" s="262"/>
      <c r="B40" s="211" t="s">
        <v>26</v>
      </c>
      <c r="C40" s="105">
        <v>43.629949000000011</v>
      </c>
      <c r="D40" s="105">
        <v>158.401949</v>
      </c>
      <c r="E40" s="91">
        <v>68.67425499999986</v>
      </c>
      <c r="F40" s="31">
        <f>(D40-E40)/E40*100</f>
        <v>130.65696016651412</v>
      </c>
      <c r="G40" s="72">
        <v>1790</v>
      </c>
      <c r="H40" s="72">
        <v>2111657.944999998</v>
      </c>
      <c r="I40" s="74">
        <v>2</v>
      </c>
      <c r="J40" s="72">
        <v>20</v>
      </c>
      <c r="K40" s="74">
        <v>20</v>
      </c>
      <c r="L40" s="72">
        <v>30.1</v>
      </c>
      <c r="M40" s="31">
        <f>(K40-L40)/L40*100</f>
        <v>-33.55481727574751</v>
      </c>
      <c r="N40" s="109">
        <f t="shared" si="9"/>
        <v>28.558214558644313</v>
      </c>
    </row>
    <row r="41" spans="1:14" ht="14.25" thickBot="1">
      <c r="A41" s="262"/>
      <c r="B41" s="211" t="s">
        <v>27</v>
      </c>
      <c r="C41" s="105">
        <v>0</v>
      </c>
      <c r="D41" s="105">
        <v>0</v>
      </c>
      <c r="E41" s="91">
        <v>0</v>
      </c>
      <c r="F41" s="31"/>
      <c r="G41" s="72"/>
      <c r="H41" s="72"/>
      <c r="I41" s="74">
        <v>0</v>
      </c>
      <c r="J41" s="72">
        <v>0</v>
      </c>
      <c r="K41" s="74">
        <v>0</v>
      </c>
      <c r="L41" s="72">
        <v>0</v>
      </c>
      <c r="M41" s="31"/>
      <c r="N41" s="109">
        <f t="shared" si="9"/>
        <v>0</v>
      </c>
    </row>
    <row r="42" spans="1:14" ht="14.25" thickBot="1">
      <c r="A42" s="262"/>
      <c r="B42" s="14" t="s">
        <v>28</v>
      </c>
      <c r="C42" s="105">
        <v>0</v>
      </c>
      <c r="D42" s="105">
        <v>0</v>
      </c>
      <c r="E42" s="91">
        <v>0</v>
      </c>
      <c r="F42" s="31"/>
      <c r="G42" s="72"/>
      <c r="H42" s="72"/>
      <c r="I42" s="72">
        <v>0</v>
      </c>
      <c r="J42" s="72">
        <v>0</v>
      </c>
      <c r="K42" s="72">
        <v>0</v>
      </c>
      <c r="L42" s="72">
        <v>0</v>
      </c>
      <c r="M42" s="31"/>
      <c r="N42" s="109">
        <f t="shared" si="9"/>
        <v>0</v>
      </c>
    </row>
    <row r="43" spans="1:14" ht="14.25" thickBot="1">
      <c r="A43" s="262"/>
      <c r="B43" s="14" t="s">
        <v>29</v>
      </c>
      <c r="C43" s="105">
        <v>0</v>
      </c>
      <c r="D43" s="105">
        <v>0</v>
      </c>
      <c r="E43" s="91">
        <v>0</v>
      </c>
      <c r="F43" s="31"/>
      <c r="G43" s="72"/>
      <c r="H43" s="72"/>
      <c r="I43" s="72">
        <v>0</v>
      </c>
      <c r="J43" s="72">
        <v>0</v>
      </c>
      <c r="K43" s="72">
        <v>0</v>
      </c>
      <c r="L43" s="72">
        <v>0</v>
      </c>
      <c r="M43" s="31"/>
      <c r="N43" s="109">
        <f t="shared" si="9"/>
        <v>0</v>
      </c>
    </row>
    <row r="44" spans="1:14" ht="14.25" thickBot="1">
      <c r="A44" s="262"/>
      <c r="B44" s="14" t="s">
        <v>30</v>
      </c>
      <c r="C44" s="105">
        <v>0</v>
      </c>
      <c r="D44" s="105">
        <v>0</v>
      </c>
      <c r="E44" s="91">
        <v>0</v>
      </c>
      <c r="F44" s="31"/>
      <c r="G44" s="72">
        <v>1</v>
      </c>
      <c r="H44" s="72">
        <v>5.321377</v>
      </c>
      <c r="I44" s="72">
        <v>0</v>
      </c>
      <c r="J44" s="72">
        <v>0</v>
      </c>
      <c r="K44" s="72">
        <v>0</v>
      </c>
      <c r="L44" s="72">
        <v>0</v>
      </c>
      <c r="M44" s="31"/>
      <c r="N44" s="109">
        <f t="shared" si="9"/>
        <v>0</v>
      </c>
    </row>
    <row r="45" spans="1:14" ht="14.25" thickBot="1">
      <c r="A45" s="263"/>
      <c r="B45" s="15" t="s">
        <v>126</v>
      </c>
      <c r="C45" s="16">
        <f t="shared" ref="C45:L45" si="10">C33+C35+C36+C37+C38+C39+C40+C41</f>
        <v>384.591206</v>
      </c>
      <c r="D45" s="16">
        <f t="shared" si="10"/>
        <v>1062.611206</v>
      </c>
      <c r="E45" s="16">
        <f t="shared" si="10"/>
        <v>1044.5722480000002</v>
      </c>
      <c r="F45" s="16">
        <f>(D45-E45)/E45*100</f>
        <v>1.7269229614838344</v>
      </c>
      <c r="G45" s="16">
        <f t="shared" si="10"/>
        <v>8420</v>
      </c>
      <c r="H45" s="16">
        <f t="shared" si="10"/>
        <v>3679618.4486119961</v>
      </c>
      <c r="I45" s="16">
        <f t="shared" si="10"/>
        <v>715</v>
      </c>
      <c r="J45" s="16">
        <f t="shared" si="10"/>
        <v>705</v>
      </c>
      <c r="K45" s="16">
        <f t="shared" si="10"/>
        <v>1437</v>
      </c>
      <c r="L45" s="16">
        <f t="shared" si="10"/>
        <v>1068.0999999999999</v>
      </c>
      <c r="M45" s="16">
        <f t="shared" ref="M45:M49" si="11">(K45-L45)/L45*100</f>
        <v>34.537964610055248</v>
      </c>
      <c r="N45" s="110">
        <f t="shared" si="9"/>
        <v>14.532245784660594</v>
      </c>
    </row>
    <row r="46" spans="1:14" ht="14.25" thickTop="1">
      <c r="A46" s="259" t="s">
        <v>33</v>
      </c>
      <c r="B46" s="18" t="s">
        <v>19</v>
      </c>
      <c r="C46" s="121">
        <v>153.491322</v>
      </c>
      <c r="D46" s="121">
        <v>338.59202900000003</v>
      </c>
      <c r="E46" s="121">
        <v>258.02249599999999</v>
      </c>
      <c r="F46" s="111">
        <f>(D46-E46)/E46*100</f>
        <v>31.225778468556491</v>
      </c>
      <c r="G46" s="122" t="s">
        <v>138</v>
      </c>
      <c r="H46" s="122">
        <v>122060.1982</v>
      </c>
      <c r="I46" s="122">
        <v>0</v>
      </c>
      <c r="J46" s="122">
        <v>162.18060600000001</v>
      </c>
      <c r="K46" s="122">
        <v>255.45365699999999</v>
      </c>
      <c r="L46" s="122">
        <v>189.60011399999999</v>
      </c>
      <c r="M46" s="111">
        <f t="shared" si="11"/>
        <v>34.73286044543201</v>
      </c>
      <c r="N46" s="112">
        <f t="shared" ref="N46:N58" si="12">D46/D202*100</f>
        <v>8.116925398292258</v>
      </c>
    </row>
    <row r="47" spans="1:14">
      <c r="A47" s="260"/>
      <c r="B47" s="211" t="s">
        <v>20</v>
      </c>
      <c r="C47" s="122">
        <v>53.377968000000003</v>
      </c>
      <c r="D47" s="122">
        <v>116.231685</v>
      </c>
      <c r="E47" s="122">
        <v>87.167981999999995</v>
      </c>
      <c r="F47" s="31">
        <f>(D47-E47)/E47*100</f>
        <v>33.342177176936374</v>
      </c>
      <c r="G47" s="122" t="s">
        <v>139</v>
      </c>
      <c r="H47" s="122">
        <v>11500</v>
      </c>
      <c r="I47" s="122">
        <v>0</v>
      </c>
      <c r="J47" s="122">
        <v>68.322182999999995</v>
      </c>
      <c r="K47" s="122">
        <v>105.26404599999999</v>
      </c>
      <c r="L47" s="122">
        <v>80.941716999999997</v>
      </c>
      <c r="M47" s="31">
        <f t="shared" si="11"/>
        <v>30.049188356110605</v>
      </c>
      <c r="N47" s="109">
        <f t="shared" si="12"/>
        <v>8.3408229819166522</v>
      </c>
    </row>
    <row r="48" spans="1:14">
      <c r="A48" s="260"/>
      <c r="B48" s="211" t="s">
        <v>21</v>
      </c>
      <c r="C48" s="122">
        <v>5.0303779999999998</v>
      </c>
      <c r="D48" s="122">
        <v>16.604037999999999</v>
      </c>
      <c r="E48" s="122">
        <v>21.180623000000001</v>
      </c>
      <c r="F48" s="31">
        <f>(D48-E48)/E48*100</f>
        <v>-21.607414475013321</v>
      </c>
      <c r="G48" s="122" t="s">
        <v>140</v>
      </c>
      <c r="H48" s="122">
        <v>7198.3334000000004</v>
      </c>
      <c r="I48" s="122">
        <v>0</v>
      </c>
      <c r="J48" s="122">
        <v>0</v>
      </c>
      <c r="K48" s="122">
        <v>0</v>
      </c>
      <c r="L48" s="122">
        <v>25.087569999999999</v>
      </c>
      <c r="M48" s="31">
        <f t="shared" si="11"/>
        <v>-100</v>
      </c>
      <c r="N48" s="109">
        <f t="shared" si="12"/>
        <v>5.7136979659243945</v>
      </c>
    </row>
    <row r="49" spans="1:14">
      <c r="A49" s="260"/>
      <c r="B49" s="211" t="s">
        <v>22</v>
      </c>
      <c r="C49" s="122">
        <v>1.310926</v>
      </c>
      <c r="D49" s="122">
        <v>2.2062520000000001</v>
      </c>
      <c r="E49" s="122">
        <v>0.140378</v>
      </c>
      <c r="F49" s="31">
        <f>(D49-E49)/E49*100</f>
        <v>1471.6508284773968</v>
      </c>
      <c r="G49" s="122" t="s">
        <v>141</v>
      </c>
      <c r="H49" s="122">
        <v>6724.82</v>
      </c>
      <c r="I49" s="122">
        <v>0</v>
      </c>
      <c r="J49" s="122">
        <v>0.13</v>
      </c>
      <c r="K49" s="122">
        <v>0.13</v>
      </c>
      <c r="L49" s="122">
        <v>0.43</v>
      </c>
      <c r="M49" s="31">
        <f t="shared" si="11"/>
        <v>-69.767441860465112</v>
      </c>
      <c r="N49" s="109">
        <f t="shared" si="12"/>
        <v>1.0061868727194441</v>
      </c>
    </row>
    <row r="50" spans="1:14">
      <c r="A50" s="260"/>
      <c r="B50" s="211" t="s">
        <v>23</v>
      </c>
      <c r="C50" s="122">
        <v>3.7735999999999999E-2</v>
      </c>
      <c r="D50" s="122">
        <v>0.27830300000000002</v>
      </c>
      <c r="E50" s="122">
        <v>0</v>
      </c>
      <c r="F50" s="31"/>
      <c r="G50" s="122" t="s">
        <v>142</v>
      </c>
      <c r="H50" s="122">
        <v>20.5</v>
      </c>
      <c r="I50" s="122">
        <v>0</v>
      </c>
      <c r="J50" s="122">
        <v>0</v>
      </c>
      <c r="K50" s="122">
        <v>0</v>
      </c>
      <c r="L50" s="122">
        <v>0</v>
      </c>
      <c r="M50" s="31"/>
      <c r="N50" s="109">
        <f t="shared" si="12"/>
        <v>1.3966116549122716</v>
      </c>
    </row>
    <row r="51" spans="1:14">
      <c r="A51" s="260"/>
      <c r="B51" s="211" t="s">
        <v>24</v>
      </c>
      <c r="C51" s="122">
        <v>14.088984999999999</v>
      </c>
      <c r="D51" s="122">
        <v>28.585625</v>
      </c>
      <c r="E51" s="122">
        <v>19.825835000000001</v>
      </c>
      <c r="F51" s="31">
        <f>(D51-E51)/E51*100</f>
        <v>44.183712817139849</v>
      </c>
      <c r="G51" s="122" t="s">
        <v>143</v>
      </c>
      <c r="H51" s="122">
        <v>49871.938000000002</v>
      </c>
      <c r="I51" s="122">
        <v>0</v>
      </c>
      <c r="J51" s="122">
        <v>3.03681</v>
      </c>
      <c r="K51" s="122">
        <v>8.6802100000000006</v>
      </c>
      <c r="L51" s="122">
        <v>2.375</v>
      </c>
      <c r="M51" s="31">
        <f>(K51-L51)/L51*100</f>
        <v>265.48252631578947</v>
      </c>
      <c r="N51" s="109">
        <f t="shared" si="12"/>
        <v>4.9611321368054675</v>
      </c>
    </row>
    <row r="52" spans="1:14">
      <c r="A52" s="260"/>
      <c r="B52" s="211" t="s">
        <v>25</v>
      </c>
      <c r="C52" s="124">
        <v>102.01181699999999</v>
      </c>
      <c r="D52" s="124">
        <v>358.78687300000001</v>
      </c>
      <c r="E52" s="124">
        <v>131.66692</v>
      </c>
      <c r="F52" s="31">
        <f>(D52-E52)/E52*100</f>
        <v>172.49583494472265</v>
      </c>
      <c r="G52" s="124" t="s">
        <v>144</v>
      </c>
      <c r="H52" s="124">
        <v>8186.1189759999997</v>
      </c>
      <c r="I52" s="124">
        <v>205</v>
      </c>
      <c r="J52" s="124">
        <v>83.894199999999998</v>
      </c>
      <c r="K52" s="124">
        <v>127.991101</v>
      </c>
      <c r="L52" s="124">
        <v>175.685833</v>
      </c>
      <c r="M52" s="31">
        <f t="shared" ref="M52:M54" si="13">(K52-L52)/L52*100</f>
        <v>-27.147739339915926</v>
      </c>
      <c r="N52" s="109">
        <f t="shared" si="12"/>
        <v>26.245371699294793</v>
      </c>
    </row>
    <row r="53" spans="1:14">
      <c r="A53" s="260"/>
      <c r="B53" s="211" t="s">
        <v>26</v>
      </c>
      <c r="C53" s="122">
        <v>15.906435</v>
      </c>
      <c r="D53" s="122">
        <v>41.492198999999999</v>
      </c>
      <c r="E53" s="122">
        <v>19.616081000000001</v>
      </c>
      <c r="F53" s="31">
        <f>(D53-E53)/E53*100</f>
        <v>111.5213482244491</v>
      </c>
      <c r="G53" s="122" t="s">
        <v>145</v>
      </c>
      <c r="H53" s="122">
        <v>186097.8</v>
      </c>
      <c r="I53" s="122">
        <v>0</v>
      </c>
      <c r="J53" s="122">
        <v>0.88894399999999996</v>
      </c>
      <c r="K53" s="122">
        <v>1.582244</v>
      </c>
      <c r="L53" s="122">
        <v>15.326553000000001</v>
      </c>
      <c r="M53" s="31">
        <f t="shared" si="13"/>
        <v>-89.67645236342446</v>
      </c>
      <c r="N53" s="109">
        <f t="shared" si="12"/>
        <v>7.480609481338937</v>
      </c>
    </row>
    <row r="54" spans="1:14">
      <c r="A54" s="260"/>
      <c r="B54" s="211" t="s">
        <v>27</v>
      </c>
      <c r="C54" s="122">
        <v>0</v>
      </c>
      <c r="D54" s="122">
        <v>17.855951999999998</v>
      </c>
      <c r="E54" s="122"/>
      <c r="F54" s="31" t="e">
        <f>(D54-E54)/E54*100</f>
        <v>#DIV/0!</v>
      </c>
      <c r="G54" s="122">
        <v>3</v>
      </c>
      <c r="H54" s="122">
        <v>4712.2031299999999</v>
      </c>
      <c r="I54" s="122">
        <v>0</v>
      </c>
      <c r="J54" s="122">
        <v>0</v>
      </c>
      <c r="K54" s="122">
        <v>0</v>
      </c>
      <c r="L54" s="122">
        <v>0</v>
      </c>
      <c r="M54" s="31" t="e">
        <f t="shared" si="13"/>
        <v>#DIV/0!</v>
      </c>
      <c r="N54" s="109">
        <f t="shared" si="12"/>
        <v>15.807205959417651</v>
      </c>
    </row>
    <row r="55" spans="1:14">
      <c r="A55" s="260"/>
      <c r="B55" s="14" t="s">
        <v>28</v>
      </c>
      <c r="C55" s="123">
        <v>0</v>
      </c>
      <c r="D55" s="123">
        <v>0</v>
      </c>
      <c r="E55" s="123">
        <v>0</v>
      </c>
      <c r="F55" s="31"/>
      <c r="G55" s="123">
        <v>0</v>
      </c>
      <c r="H55" s="123">
        <v>0</v>
      </c>
      <c r="I55" s="123">
        <v>0</v>
      </c>
      <c r="J55" s="123">
        <v>0</v>
      </c>
      <c r="K55" s="123">
        <v>0</v>
      </c>
      <c r="L55" s="123">
        <v>0</v>
      </c>
      <c r="M55" s="31"/>
      <c r="N55" s="109">
        <f t="shared" si="12"/>
        <v>0</v>
      </c>
    </row>
    <row r="56" spans="1:14">
      <c r="A56" s="260"/>
      <c r="B56" s="14" t="s">
        <v>29</v>
      </c>
      <c r="C56" s="123">
        <v>0</v>
      </c>
      <c r="D56" s="123">
        <v>17.855951999999998</v>
      </c>
      <c r="E56" s="123">
        <v>4.466075</v>
      </c>
      <c r="F56" s="31">
        <f>(D56-E56)/E56*100</f>
        <v>299.81307971764915</v>
      </c>
      <c r="G56" s="123">
        <v>3</v>
      </c>
      <c r="H56" s="123">
        <v>4712.2031299999999</v>
      </c>
      <c r="I56" s="123">
        <v>0</v>
      </c>
      <c r="J56" s="123">
        <v>0</v>
      </c>
      <c r="K56" s="123">
        <v>0</v>
      </c>
      <c r="L56" s="123">
        <v>0</v>
      </c>
      <c r="M56" s="31" t="e">
        <f>(K56-L56)/L56*100</f>
        <v>#DIV/0!</v>
      </c>
      <c r="N56" s="109">
        <f t="shared" si="12"/>
        <v>99.961232448725937</v>
      </c>
    </row>
    <row r="57" spans="1:14">
      <c r="A57" s="260"/>
      <c r="B57" s="14" t="s">
        <v>30</v>
      </c>
      <c r="C57" s="123">
        <v>0</v>
      </c>
      <c r="D57" s="123">
        <v>0</v>
      </c>
      <c r="E57" s="123">
        <v>1.5244059999999999</v>
      </c>
      <c r="F57" s="31"/>
      <c r="G57" s="123">
        <v>0</v>
      </c>
      <c r="H57" s="123">
        <v>0</v>
      </c>
      <c r="I57" s="123">
        <v>0</v>
      </c>
      <c r="J57" s="123">
        <v>0</v>
      </c>
      <c r="K57" s="123">
        <v>0</v>
      </c>
      <c r="L57" s="123">
        <v>0</v>
      </c>
      <c r="M57" s="31" t="e">
        <f>(K57-L57)/L57*100</f>
        <v>#DIV/0!</v>
      </c>
      <c r="N57" s="109">
        <f t="shared" si="12"/>
        <v>0</v>
      </c>
    </row>
    <row r="58" spans="1:14" ht="14.25" thickBot="1">
      <c r="A58" s="261"/>
      <c r="B58" s="15" t="s">
        <v>126</v>
      </c>
      <c r="C58" s="16">
        <f t="shared" ref="C58:L58" si="14">C46+C48+C49+C50+C51+C52+C53+C54</f>
        <v>291.87759899999998</v>
      </c>
      <c r="D58" s="16">
        <f t="shared" si="14"/>
        <v>804.40127100000007</v>
      </c>
      <c r="E58" s="16">
        <f t="shared" si="14"/>
        <v>450.45233300000001</v>
      </c>
      <c r="F58" s="16">
        <f>(D58-E58)/E58*100</f>
        <v>78.576335845062658</v>
      </c>
      <c r="G58" s="16">
        <f t="shared" si="14"/>
        <v>1901</v>
      </c>
      <c r="H58" s="16">
        <f t="shared" si="14"/>
        <v>384871.91170599993</v>
      </c>
      <c r="I58" s="16">
        <f t="shared" si="14"/>
        <v>205</v>
      </c>
      <c r="J58" s="16">
        <f t="shared" si="14"/>
        <v>250.13056000000003</v>
      </c>
      <c r="K58" s="16">
        <f t="shared" si="14"/>
        <v>393.83721200000002</v>
      </c>
      <c r="L58" s="16">
        <f t="shared" si="14"/>
        <v>408.50506999999999</v>
      </c>
      <c r="M58" s="16">
        <f t="shared" ref="M58:M60" si="15">(K58-L58)/L58*100</f>
        <v>-3.590618348996248</v>
      </c>
      <c r="N58" s="110">
        <f t="shared" si="12"/>
        <v>11.000972805161039</v>
      </c>
    </row>
    <row r="59" spans="1:14" ht="15" thickTop="1" thickBot="1">
      <c r="A59" s="262" t="s">
        <v>34</v>
      </c>
      <c r="B59" s="211" t="s">
        <v>19</v>
      </c>
      <c r="C59" s="67">
        <v>4.7434940000000001</v>
      </c>
      <c r="D59" s="67">
        <v>15.899298999999999</v>
      </c>
      <c r="E59" s="67">
        <v>21.916011999999998</v>
      </c>
      <c r="F59" s="31">
        <f>(D59-E59)/E59*100</f>
        <v>-27.453502945700158</v>
      </c>
      <c r="G59" s="68">
        <v>144</v>
      </c>
      <c r="H59" s="68">
        <v>15242.67488</v>
      </c>
      <c r="I59" s="68">
        <v>25</v>
      </c>
      <c r="J59" s="68">
        <v>0.59750000000000003</v>
      </c>
      <c r="K59" s="68">
        <v>59.281300000000002</v>
      </c>
      <c r="L59" s="68">
        <v>4.7248400000000004</v>
      </c>
      <c r="M59" s="31">
        <f t="shared" si="15"/>
        <v>1154.6731741180652</v>
      </c>
      <c r="N59" s="109">
        <f t="shared" ref="N59:N71" si="16">D59/D202*100</f>
        <v>0.38114725928218085</v>
      </c>
    </row>
    <row r="60" spans="1:14" ht="14.25" thickBot="1">
      <c r="A60" s="262"/>
      <c r="B60" s="211" t="s">
        <v>20</v>
      </c>
      <c r="C60" s="68">
        <v>1.7757559999999999</v>
      </c>
      <c r="D60" s="68">
        <v>5.6258569999999999</v>
      </c>
      <c r="E60" s="68">
        <v>1.8392900000000001</v>
      </c>
      <c r="F60" s="31">
        <f>(D60-E60)/E60*100</f>
        <v>205.87112418378828</v>
      </c>
      <c r="G60" s="68">
        <v>70</v>
      </c>
      <c r="H60" s="68">
        <v>1400</v>
      </c>
      <c r="I60" s="68">
        <v>12</v>
      </c>
      <c r="J60" s="68">
        <v>0.28100000000000003</v>
      </c>
      <c r="K60" s="68">
        <v>19.7165</v>
      </c>
      <c r="L60" s="68">
        <v>1.8392900000000001</v>
      </c>
      <c r="M60" s="31">
        <f t="shared" si="15"/>
        <v>971.9625507668718</v>
      </c>
      <c r="N60" s="109">
        <f t="shared" si="16"/>
        <v>0.40371330208777978</v>
      </c>
    </row>
    <row r="61" spans="1:14" ht="14.25" thickBot="1">
      <c r="A61" s="262"/>
      <c r="B61" s="211" t="s">
        <v>21</v>
      </c>
      <c r="C61" s="68"/>
      <c r="D61" s="68">
        <v>9.4339000000000006E-2</v>
      </c>
      <c r="E61" s="68"/>
      <c r="F61" s="31" t="e">
        <f>(D61-E61)/E61*100</f>
        <v>#DIV/0!</v>
      </c>
      <c r="G61" s="68">
        <v>1</v>
      </c>
      <c r="H61" s="68">
        <v>60.15</v>
      </c>
      <c r="I61" s="68"/>
      <c r="J61" s="68"/>
      <c r="K61" s="68"/>
      <c r="L61" s="68"/>
      <c r="M61" s="31"/>
      <c r="N61" s="109">
        <f t="shared" si="16"/>
        <v>3.2463461743904791E-2</v>
      </c>
    </row>
    <row r="62" spans="1:14" ht="14.25" thickBot="1">
      <c r="A62" s="262"/>
      <c r="B62" s="211" t="s">
        <v>22</v>
      </c>
      <c r="C62" s="68"/>
      <c r="D62" s="68"/>
      <c r="E62" s="68"/>
      <c r="F62" s="31"/>
      <c r="G62" s="68"/>
      <c r="H62" s="68"/>
      <c r="I62" s="68"/>
      <c r="J62" s="68"/>
      <c r="K62" s="68"/>
      <c r="L62" s="68"/>
      <c r="M62" s="31"/>
      <c r="N62" s="109">
        <f t="shared" si="16"/>
        <v>0</v>
      </c>
    </row>
    <row r="63" spans="1:14" ht="14.25" thickBot="1">
      <c r="A63" s="262"/>
      <c r="B63" s="211" t="s">
        <v>23</v>
      </c>
      <c r="C63" s="68"/>
      <c r="D63" s="68"/>
      <c r="E63" s="68"/>
      <c r="F63" s="31"/>
      <c r="G63" s="68"/>
      <c r="H63" s="68"/>
      <c r="I63" s="68"/>
      <c r="J63" s="68"/>
      <c r="K63" s="68"/>
      <c r="L63" s="68"/>
      <c r="M63" s="31"/>
      <c r="N63" s="109">
        <f t="shared" si="16"/>
        <v>0</v>
      </c>
    </row>
    <row r="64" spans="1:14" ht="14.25" thickBot="1">
      <c r="A64" s="262"/>
      <c r="B64" s="211" t="s">
        <v>24</v>
      </c>
      <c r="C64" s="68">
        <v>-1.041706</v>
      </c>
      <c r="D64" s="68">
        <v>19.823699999999999</v>
      </c>
      <c r="E64" s="68">
        <v>16.770709</v>
      </c>
      <c r="F64" s="31">
        <f>(D64-E64)/E64*100</f>
        <v>18.204304898498915</v>
      </c>
      <c r="G64" s="68">
        <v>5</v>
      </c>
      <c r="H64" s="68">
        <v>23348.7</v>
      </c>
      <c r="I64" s="68">
        <v>4</v>
      </c>
      <c r="J64" s="68">
        <v>0.85709999999999997</v>
      </c>
      <c r="K64" s="68">
        <v>1.5456000000000001</v>
      </c>
      <c r="L64" s="68"/>
      <c r="M64" s="31"/>
      <c r="N64" s="109">
        <f t="shared" si="16"/>
        <v>3.4404703462103954</v>
      </c>
    </row>
    <row r="65" spans="1:14" ht="14.25" thickBot="1">
      <c r="A65" s="262"/>
      <c r="B65" s="211" t="s">
        <v>25</v>
      </c>
      <c r="C65" s="69"/>
      <c r="D65" s="69"/>
      <c r="E65" s="69"/>
      <c r="F65" s="31"/>
      <c r="G65" s="69"/>
      <c r="H65" s="69"/>
      <c r="I65" s="69"/>
      <c r="J65" s="69"/>
      <c r="K65" s="69"/>
      <c r="L65" s="69"/>
      <c r="M65" s="31"/>
      <c r="N65" s="109">
        <f t="shared" si="16"/>
        <v>0</v>
      </c>
    </row>
    <row r="66" spans="1:14" ht="14.25" thickBot="1">
      <c r="A66" s="262"/>
      <c r="B66" s="211" t="s">
        <v>26</v>
      </c>
      <c r="C66" s="68">
        <v>0.311475</v>
      </c>
      <c r="D66" s="70">
        <v>12.976494000000001</v>
      </c>
      <c r="E66" s="68">
        <v>13.602010999999999</v>
      </c>
      <c r="F66" s="31">
        <f>(D66-E66)/E66*100</f>
        <v>-4.5987097054986839</v>
      </c>
      <c r="G66" s="68">
        <v>46</v>
      </c>
      <c r="H66" s="68">
        <v>44789.1</v>
      </c>
      <c r="I66" s="68">
        <v>2</v>
      </c>
      <c r="J66" s="68"/>
      <c r="K66" s="68">
        <v>4.9770000000000002E-2</v>
      </c>
      <c r="L66" s="68">
        <v>1.158237</v>
      </c>
      <c r="M66" s="31">
        <f>(K66-L66)/L66*100</f>
        <v>-95.702951986510527</v>
      </c>
      <c r="N66" s="109">
        <f t="shared" si="16"/>
        <v>2.3395261372128733</v>
      </c>
    </row>
    <row r="67" spans="1:14" ht="14.25" thickBot="1">
      <c r="A67" s="262"/>
      <c r="B67" s="211" t="s">
        <v>27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109">
        <f t="shared" si="16"/>
        <v>0</v>
      </c>
    </row>
    <row r="68" spans="1:14" ht="14.25" thickBot="1">
      <c r="A68" s="262"/>
      <c r="B68" s="14" t="s">
        <v>28</v>
      </c>
      <c r="C68" s="34"/>
      <c r="D68" s="34"/>
      <c r="E68" s="34"/>
      <c r="F68" s="31"/>
      <c r="G68" s="34"/>
      <c r="H68" s="34"/>
      <c r="I68" s="34"/>
      <c r="J68" s="34"/>
      <c r="K68" s="34"/>
      <c r="L68" s="34"/>
      <c r="M68" s="31"/>
      <c r="N68" s="109">
        <f t="shared" si="16"/>
        <v>0</v>
      </c>
    </row>
    <row r="69" spans="1:14" ht="14.25" thickBot="1">
      <c r="A69" s="262"/>
      <c r="B69" s="14" t="s">
        <v>29</v>
      </c>
      <c r="C69" s="34"/>
      <c r="D69" s="34"/>
      <c r="E69" s="34"/>
      <c r="F69" s="31"/>
      <c r="G69" s="34"/>
      <c r="H69" s="34"/>
      <c r="I69" s="34"/>
      <c r="J69" s="34"/>
      <c r="K69" s="34"/>
      <c r="L69" s="34"/>
      <c r="M69" s="31"/>
      <c r="N69" s="109">
        <f t="shared" si="16"/>
        <v>0</v>
      </c>
    </row>
    <row r="70" spans="1:14" ht="14.25" thickBot="1">
      <c r="A70" s="262"/>
      <c r="B70" s="14" t="s">
        <v>30</v>
      </c>
      <c r="C70" s="34"/>
      <c r="D70" s="34"/>
      <c r="E70" s="34"/>
      <c r="F70" s="31"/>
      <c r="G70" s="34"/>
      <c r="H70" s="34"/>
      <c r="I70" s="34"/>
      <c r="J70" s="34"/>
      <c r="K70" s="34"/>
      <c r="L70" s="34"/>
      <c r="M70" s="31"/>
      <c r="N70" s="109">
        <f t="shared" si="16"/>
        <v>0</v>
      </c>
    </row>
    <row r="71" spans="1:14" ht="14.25" thickBot="1">
      <c r="A71" s="263"/>
      <c r="B71" s="15" t="s">
        <v>126</v>
      </c>
      <c r="C71" s="16">
        <f t="shared" ref="C71:L71" si="17">C59+C61+C62+C63+C64+C65+C66+C67</f>
        <v>4.0132630000000002</v>
      </c>
      <c r="D71" s="16">
        <f t="shared" si="17"/>
        <v>48.793832000000002</v>
      </c>
      <c r="E71" s="16">
        <f t="shared" si="17"/>
        <v>52.288731999999996</v>
      </c>
      <c r="F71" s="16">
        <f t="shared" ref="F71:F77" si="18">(D71-E71)/E71*100</f>
        <v>-6.6838492086593231</v>
      </c>
      <c r="G71" s="16">
        <f t="shared" si="17"/>
        <v>196</v>
      </c>
      <c r="H71" s="16">
        <f t="shared" si="17"/>
        <v>83440.624879999988</v>
      </c>
      <c r="I71" s="16">
        <f t="shared" si="17"/>
        <v>31</v>
      </c>
      <c r="J71" s="16">
        <f t="shared" si="17"/>
        <v>1.4546000000000001</v>
      </c>
      <c r="K71" s="16">
        <f t="shared" si="17"/>
        <v>60.876670000000004</v>
      </c>
      <c r="L71" s="16">
        <f t="shared" si="17"/>
        <v>5.8830770000000001</v>
      </c>
      <c r="M71" s="16">
        <f t="shared" ref="M71:M74" si="19">(K71-L71)/L71*100</f>
        <v>934.77601941976968</v>
      </c>
      <c r="N71" s="110">
        <f t="shared" si="16"/>
        <v>0.66730329531216825</v>
      </c>
    </row>
    <row r="72" spans="1:14" ht="15" thickTop="1" thickBot="1">
      <c r="A72" s="259" t="s">
        <v>35</v>
      </c>
      <c r="B72" s="18" t="s">
        <v>19</v>
      </c>
      <c r="C72" s="32">
        <v>58.918767000000003</v>
      </c>
      <c r="D72" s="32">
        <v>161.82935900000001</v>
      </c>
      <c r="E72" s="32">
        <v>143.977283</v>
      </c>
      <c r="F72" s="111">
        <f t="shared" si="18"/>
        <v>12.399231064806251</v>
      </c>
      <c r="G72" s="31">
        <v>1386</v>
      </c>
      <c r="H72" s="31">
        <v>146500.87289699999</v>
      </c>
      <c r="I72" s="33">
        <v>130</v>
      </c>
      <c r="J72" s="31">
        <v>12.925411</v>
      </c>
      <c r="K72" s="31">
        <v>53.734366000000001</v>
      </c>
      <c r="L72" s="31">
        <v>93.664961000000005</v>
      </c>
      <c r="M72" s="111">
        <f t="shared" si="19"/>
        <v>-42.631304784293881</v>
      </c>
      <c r="N72" s="112">
        <f t="shared" ref="N72:N84" si="20">D72/D202*100</f>
        <v>3.8794676830872938</v>
      </c>
    </row>
    <row r="73" spans="1:14" ht="14.25" thickBot="1">
      <c r="A73" s="262"/>
      <c r="B73" s="211" t="s">
        <v>20</v>
      </c>
      <c r="C73" s="31">
        <v>22.465489999999999</v>
      </c>
      <c r="D73" s="31">
        <v>58.499831</v>
      </c>
      <c r="E73" s="31">
        <v>55.321359000000001</v>
      </c>
      <c r="F73" s="31">
        <f t="shared" si="18"/>
        <v>5.7454698464656282</v>
      </c>
      <c r="G73" s="31">
        <v>702</v>
      </c>
      <c r="H73" s="31">
        <v>14040</v>
      </c>
      <c r="I73" s="33">
        <v>83</v>
      </c>
      <c r="J73" s="31">
        <v>5.0020049999999996</v>
      </c>
      <c r="K73" s="31">
        <v>29.846447999999999</v>
      </c>
      <c r="L73" s="31">
        <v>49.610411999999997</v>
      </c>
      <c r="M73" s="31">
        <f t="shared" si="19"/>
        <v>-39.838338774529831</v>
      </c>
      <c r="N73" s="109">
        <f t="shared" si="20"/>
        <v>4.1979666288330941</v>
      </c>
    </row>
    <row r="74" spans="1:14" ht="14.25" thickBot="1">
      <c r="A74" s="262"/>
      <c r="B74" s="211" t="s">
        <v>21</v>
      </c>
      <c r="C74" s="31">
        <v>0</v>
      </c>
      <c r="D74" s="31">
        <v>0.49188700000000002</v>
      </c>
      <c r="E74" s="31">
        <v>0.655335</v>
      </c>
      <c r="F74" s="31">
        <f t="shared" si="18"/>
        <v>-24.941136975745227</v>
      </c>
      <c r="G74" s="31">
        <v>1</v>
      </c>
      <c r="H74" s="31">
        <v>1738</v>
      </c>
      <c r="I74" s="33">
        <v>0</v>
      </c>
      <c r="J74" s="31">
        <v>0</v>
      </c>
      <c r="K74" s="31">
        <v>0</v>
      </c>
      <c r="L74" s="31">
        <v>0</v>
      </c>
      <c r="M74" s="31" t="e">
        <f t="shared" si="19"/>
        <v>#DIV/0!</v>
      </c>
      <c r="N74" s="109">
        <f t="shared" si="20"/>
        <v>0.16926567810581092</v>
      </c>
    </row>
    <row r="75" spans="1:14" ht="14.25" thickBot="1">
      <c r="A75" s="262"/>
      <c r="B75" s="211" t="s">
        <v>22</v>
      </c>
      <c r="C75" s="31">
        <v>9.8110000000000003E-3</v>
      </c>
      <c r="D75" s="31">
        <v>2.4811E-2</v>
      </c>
      <c r="E75" s="31">
        <v>0.30821399999999999</v>
      </c>
      <c r="F75" s="31">
        <f t="shared" si="18"/>
        <v>-91.950073650126214</v>
      </c>
      <c r="G75" s="31">
        <v>3</v>
      </c>
      <c r="H75" s="31">
        <v>186.24</v>
      </c>
      <c r="I75" s="33">
        <v>0</v>
      </c>
      <c r="J75" s="31">
        <v>0</v>
      </c>
      <c r="K75" s="31">
        <v>0</v>
      </c>
      <c r="L75" s="31">
        <v>0</v>
      </c>
      <c r="M75" s="31"/>
      <c r="N75" s="109">
        <f t="shared" si="20"/>
        <v>1.1315344982822507E-2</v>
      </c>
    </row>
    <row r="76" spans="1:14" ht="14.25" thickBot="1">
      <c r="A76" s="262"/>
      <c r="B76" s="211" t="s">
        <v>23</v>
      </c>
      <c r="C76" s="31">
        <v>3.9713150000000002</v>
      </c>
      <c r="D76" s="31">
        <v>9.0161440000000006</v>
      </c>
      <c r="E76" s="31">
        <v>3.4048980000000002</v>
      </c>
      <c r="F76" s="31">
        <f t="shared" si="18"/>
        <v>164.79923921362695</v>
      </c>
      <c r="G76" s="31">
        <v>87</v>
      </c>
      <c r="H76" s="31">
        <v>76572.7</v>
      </c>
      <c r="I76" s="33">
        <v>0</v>
      </c>
      <c r="J76" s="31">
        <v>0</v>
      </c>
      <c r="K76" s="31">
        <v>0</v>
      </c>
      <c r="L76" s="31">
        <v>0</v>
      </c>
      <c r="M76" s="31"/>
      <c r="N76" s="109">
        <f t="shared" si="20"/>
        <v>45.245835627957106</v>
      </c>
    </row>
    <row r="77" spans="1:14" ht="14.25" thickBot="1">
      <c r="A77" s="262"/>
      <c r="B77" s="211" t="s">
        <v>24</v>
      </c>
      <c r="C77" s="31">
        <v>0</v>
      </c>
      <c r="D77" s="31">
        <v>0</v>
      </c>
      <c r="E77" s="31">
        <v>2.1113689999999998</v>
      </c>
      <c r="F77" s="31">
        <f t="shared" si="18"/>
        <v>-100</v>
      </c>
      <c r="G77" s="31">
        <v>0</v>
      </c>
      <c r="H77" s="31">
        <v>-2.0648430000000002</v>
      </c>
      <c r="I77" s="33">
        <v>2</v>
      </c>
      <c r="J77" s="31">
        <v>0.58614500000000003</v>
      </c>
      <c r="K77" s="31">
        <v>2.0648430000000002</v>
      </c>
      <c r="L77" s="31">
        <v>0</v>
      </c>
      <c r="M77" s="31" t="e">
        <f>(K77-L77)/L77*100</f>
        <v>#DIV/0!</v>
      </c>
      <c r="N77" s="109">
        <f t="shared" si="20"/>
        <v>0</v>
      </c>
    </row>
    <row r="78" spans="1:14" ht="14.25" thickBot="1">
      <c r="A78" s="262"/>
      <c r="B78" s="211" t="s">
        <v>25</v>
      </c>
      <c r="C78" s="33">
        <v>0</v>
      </c>
      <c r="D78" s="33">
        <v>0</v>
      </c>
      <c r="E78" s="31">
        <v>0</v>
      </c>
      <c r="F78" s="31"/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1">
        <v>0</v>
      </c>
      <c r="M78" s="31"/>
      <c r="N78" s="109">
        <f t="shared" si="20"/>
        <v>0</v>
      </c>
    </row>
    <row r="79" spans="1:14" ht="14.25" thickBot="1">
      <c r="A79" s="262"/>
      <c r="B79" s="211" t="s">
        <v>26</v>
      </c>
      <c r="C79" s="31">
        <v>5.8895999999999997</v>
      </c>
      <c r="D79" s="31">
        <v>18.237168</v>
      </c>
      <c r="E79" s="31">
        <v>18.99785</v>
      </c>
      <c r="F79" s="31">
        <f>(D79-E79)/E79*100</f>
        <v>-4.0040425627110396</v>
      </c>
      <c r="G79" s="31">
        <v>651</v>
      </c>
      <c r="H79" s="31">
        <v>236759.07</v>
      </c>
      <c r="I79" s="33">
        <v>11478</v>
      </c>
      <c r="J79" s="31">
        <v>9.3823760000000007</v>
      </c>
      <c r="K79" s="31">
        <v>53.054983</v>
      </c>
      <c r="L79" s="31">
        <v>12.061596</v>
      </c>
      <c r="M79" s="31">
        <f>(K79-L79)/L79*100</f>
        <v>339.86702091497676</v>
      </c>
      <c r="N79" s="109">
        <f t="shared" si="20"/>
        <v>3.2879706340358359</v>
      </c>
    </row>
    <row r="80" spans="1:14" ht="14.25" thickBot="1">
      <c r="A80" s="262"/>
      <c r="B80" s="211" t="s">
        <v>27</v>
      </c>
      <c r="C80" s="31">
        <v>0</v>
      </c>
      <c r="D80" s="31">
        <v>0</v>
      </c>
      <c r="E80" s="31">
        <v>0</v>
      </c>
      <c r="F80" s="31" t="e">
        <f>(D80-E80)/E80*100</f>
        <v>#DIV/0!</v>
      </c>
      <c r="G80" s="31">
        <v>0</v>
      </c>
      <c r="H80" s="31">
        <v>0</v>
      </c>
      <c r="I80" s="33">
        <v>0</v>
      </c>
      <c r="J80" s="31">
        <v>0</v>
      </c>
      <c r="K80" s="31">
        <v>0</v>
      </c>
      <c r="L80" s="31">
        <v>0</v>
      </c>
      <c r="M80" s="31"/>
      <c r="N80" s="109">
        <f t="shared" si="20"/>
        <v>0</v>
      </c>
    </row>
    <row r="81" spans="1:14" ht="14.25" thickBot="1">
      <c r="A81" s="262"/>
      <c r="B81" s="14" t="s">
        <v>28</v>
      </c>
      <c r="C81" s="34">
        <v>0</v>
      </c>
      <c r="D81" s="34">
        <v>0</v>
      </c>
      <c r="E81" s="34">
        <v>0</v>
      </c>
      <c r="F81" s="31" t="e">
        <f>(D81-E81)/E81*100</f>
        <v>#DIV/0!</v>
      </c>
      <c r="G81" s="34">
        <v>0</v>
      </c>
      <c r="H81" s="34">
        <v>0</v>
      </c>
      <c r="I81" s="33">
        <v>0</v>
      </c>
      <c r="J81" s="31">
        <v>0</v>
      </c>
      <c r="K81" s="31">
        <v>0</v>
      </c>
      <c r="L81" s="31">
        <v>0</v>
      </c>
      <c r="M81" s="31"/>
      <c r="N81" s="109">
        <f t="shared" si="20"/>
        <v>0</v>
      </c>
    </row>
    <row r="82" spans="1:14" ht="14.25" thickBot="1">
      <c r="A82" s="262"/>
      <c r="B82" s="14" t="s">
        <v>29</v>
      </c>
      <c r="C82" s="34">
        <v>0</v>
      </c>
      <c r="D82" s="34">
        <v>0</v>
      </c>
      <c r="E82" s="34">
        <v>0</v>
      </c>
      <c r="F82" s="31"/>
      <c r="G82" s="27">
        <v>0</v>
      </c>
      <c r="H82" s="27">
        <v>0</v>
      </c>
      <c r="I82" s="31">
        <v>0</v>
      </c>
      <c r="J82" s="31">
        <v>0</v>
      </c>
      <c r="K82" s="31">
        <v>0</v>
      </c>
      <c r="L82" s="31">
        <v>0</v>
      </c>
      <c r="M82" s="31"/>
      <c r="N82" s="109">
        <f t="shared" si="20"/>
        <v>0</v>
      </c>
    </row>
    <row r="83" spans="1:14" ht="14.25" thickBot="1">
      <c r="A83" s="262"/>
      <c r="B83" s="14" t="s">
        <v>30</v>
      </c>
      <c r="C83" s="34">
        <v>0</v>
      </c>
      <c r="D83" s="34">
        <v>0</v>
      </c>
      <c r="E83" s="34">
        <v>0</v>
      </c>
      <c r="F83" s="31"/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1"/>
      <c r="N83" s="109">
        <f t="shared" si="20"/>
        <v>0</v>
      </c>
    </row>
    <row r="84" spans="1:14" ht="14.25" thickBot="1">
      <c r="A84" s="263"/>
      <c r="B84" s="15" t="s">
        <v>126</v>
      </c>
      <c r="C84" s="16">
        <f t="shared" ref="C84:L84" si="21">C72+C74+C75+C76+C77+C78+C79+C80</f>
        <v>68.789492999999993</v>
      </c>
      <c r="D84" s="16">
        <f t="shared" si="21"/>
        <v>189.599369</v>
      </c>
      <c r="E84" s="16">
        <f t="shared" si="21"/>
        <v>169.454949</v>
      </c>
      <c r="F84" s="16">
        <f>(D84-E84)/E84*100</f>
        <v>11.887773192153862</v>
      </c>
      <c r="G84" s="16">
        <f t="shared" si="21"/>
        <v>2128</v>
      </c>
      <c r="H84" s="16">
        <f t="shared" si="21"/>
        <v>461754.81805400003</v>
      </c>
      <c r="I84" s="16">
        <f t="shared" si="21"/>
        <v>11610</v>
      </c>
      <c r="J84" s="16">
        <f t="shared" si="21"/>
        <v>22.893932</v>
      </c>
      <c r="K84" s="16">
        <f t="shared" si="21"/>
        <v>108.85419200000001</v>
      </c>
      <c r="L84" s="16">
        <f t="shared" si="21"/>
        <v>105.726557</v>
      </c>
      <c r="M84" s="16">
        <f t="shared" ref="M84:M86" si="22">(K84-L84)/L84*100</f>
        <v>2.9582302580798241</v>
      </c>
      <c r="N84" s="110">
        <f t="shared" si="20"/>
        <v>2.5929564975099262</v>
      </c>
    </row>
    <row r="85" spans="1:14" ht="14.25" thickTop="1">
      <c r="A85" s="260" t="s">
        <v>65</v>
      </c>
      <c r="B85" s="211" t="s">
        <v>19</v>
      </c>
      <c r="C85" s="71">
        <v>16.5</v>
      </c>
      <c r="D85" s="71">
        <v>43.61</v>
      </c>
      <c r="E85" s="71">
        <v>39.25</v>
      </c>
      <c r="F85" s="31">
        <f>(D85-E85)/E85*100</f>
        <v>11.108280254777068</v>
      </c>
      <c r="G85" s="72">
        <v>431</v>
      </c>
      <c r="H85" s="72">
        <v>43586.51</v>
      </c>
      <c r="I85" s="72">
        <v>52</v>
      </c>
      <c r="J85" s="72">
        <v>1.32</v>
      </c>
      <c r="K85" s="72">
        <v>26.8</v>
      </c>
      <c r="L85" s="72">
        <v>38.409999999999997</v>
      </c>
      <c r="M85" s="31">
        <f t="shared" si="22"/>
        <v>-30.226503514709702</v>
      </c>
      <c r="N85" s="109">
        <f t="shared" ref="N85:N97" si="23">D85/D202*100</f>
        <v>1.0454443291679656</v>
      </c>
    </row>
    <row r="86" spans="1:14">
      <c r="A86" s="260"/>
      <c r="B86" s="211" t="s">
        <v>20</v>
      </c>
      <c r="C86" s="72">
        <v>6.81</v>
      </c>
      <c r="D86" s="72">
        <v>17.88</v>
      </c>
      <c r="E86" s="72">
        <v>17.53</v>
      </c>
      <c r="F86" s="31">
        <f>(D86-E86)/E86*100</f>
        <v>1.9965772960638783</v>
      </c>
      <c r="G86" s="72">
        <v>231</v>
      </c>
      <c r="H86" s="72">
        <v>4640</v>
      </c>
      <c r="I86" s="72">
        <v>26</v>
      </c>
      <c r="J86" s="72">
        <v>1.1299999999999999</v>
      </c>
      <c r="K86" s="72">
        <v>17.28</v>
      </c>
      <c r="L86" s="72">
        <v>22.47</v>
      </c>
      <c r="M86" s="31">
        <f t="shared" si="22"/>
        <v>-23.097463284379163</v>
      </c>
      <c r="N86" s="109">
        <f t="shared" si="23"/>
        <v>1.2830745327031068</v>
      </c>
    </row>
    <row r="87" spans="1:14">
      <c r="A87" s="260"/>
      <c r="B87" s="211" t="s">
        <v>21</v>
      </c>
      <c r="C87" s="72"/>
      <c r="D87" s="72"/>
      <c r="E87" s="72"/>
      <c r="F87" s="31"/>
      <c r="G87" s="72"/>
      <c r="H87" s="72"/>
      <c r="I87" s="72"/>
      <c r="J87" s="72"/>
      <c r="K87" s="72"/>
      <c r="L87" s="72"/>
      <c r="M87" s="31"/>
      <c r="N87" s="109">
        <f t="shared" si="23"/>
        <v>0</v>
      </c>
    </row>
    <row r="88" spans="1:14">
      <c r="A88" s="260"/>
      <c r="B88" s="211" t="s">
        <v>22</v>
      </c>
      <c r="C88" s="72"/>
      <c r="D88" s="72"/>
      <c r="E88" s="72"/>
      <c r="F88" s="31"/>
      <c r="G88" s="72"/>
      <c r="H88" s="72"/>
      <c r="I88" s="72"/>
      <c r="J88" s="72"/>
      <c r="K88" s="72"/>
      <c r="L88" s="72"/>
      <c r="M88" s="31"/>
      <c r="N88" s="109">
        <f t="shared" si="23"/>
        <v>0</v>
      </c>
    </row>
    <row r="89" spans="1:14">
      <c r="A89" s="260"/>
      <c r="B89" s="211" t="s">
        <v>23</v>
      </c>
      <c r="C89" s="72"/>
      <c r="D89" s="72"/>
      <c r="E89" s="72"/>
      <c r="F89" s="31"/>
      <c r="G89" s="72"/>
      <c r="H89" s="72"/>
      <c r="I89" s="72"/>
      <c r="J89" s="72"/>
      <c r="K89" s="72"/>
      <c r="L89" s="72"/>
      <c r="M89" s="31"/>
      <c r="N89" s="109">
        <f t="shared" si="23"/>
        <v>0</v>
      </c>
    </row>
    <row r="90" spans="1:14">
      <c r="A90" s="260"/>
      <c r="B90" s="211" t="s">
        <v>24</v>
      </c>
      <c r="C90" s="72">
        <v>0.11</v>
      </c>
      <c r="D90" s="72">
        <v>0.11</v>
      </c>
      <c r="E90" s="72">
        <v>0.49</v>
      </c>
      <c r="F90" s="31"/>
      <c r="G90" s="72">
        <v>1</v>
      </c>
      <c r="H90" s="72">
        <v>39.74</v>
      </c>
      <c r="I90" s="72"/>
      <c r="J90" s="72"/>
      <c r="K90" s="72"/>
      <c r="L90" s="72">
        <v>0.75</v>
      </c>
      <c r="M90" s="31"/>
      <c r="N90" s="109">
        <f t="shared" si="23"/>
        <v>1.9090872949204415E-2</v>
      </c>
    </row>
    <row r="91" spans="1:14">
      <c r="A91" s="260"/>
      <c r="B91" s="211" t="s">
        <v>25</v>
      </c>
      <c r="C91" s="74"/>
      <c r="D91" s="74"/>
      <c r="E91" s="74"/>
      <c r="F91" s="31"/>
      <c r="G91" s="74"/>
      <c r="H91" s="74"/>
      <c r="I91" s="74"/>
      <c r="J91" s="74"/>
      <c r="K91" s="74"/>
      <c r="L91" s="74"/>
      <c r="M91" s="31"/>
      <c r="N91" s="109">
        <f t="shared" si="23"/>
        <v>0</v>
      </c>
    </row>
    <row r="92" spans="1:14">
      <c r="A92" s="260"/>
      <c r="B92" s="211" t="s">
        <v>26</v>
      </c>
      <c r="C92" s="72">
        <v>1.05</v>
      </c>
      <c r="D92" s="72">
        <v>3.05</v>
      </c>
      <c r="E92" s="72">
        <v>2.2400000000000002</v>
      </c>
      <c r="F92" s="31">
        <f>(D92-E92)/E92*100</f>
        <v>36.160714285714263</v>
      </c>
      <c r="G92" s="72">
        <v>187</v>
      </c>
      <c r="H92" s="72">
        <v>34619.980000000003</v>
      </c>
      <c r="I92" s="72"/>
      <c r="J92" s="72"/>
      <c r="K92" s="72"/>
      <c r="L92" s="72"/>
      <c r="M92" s="31" t="e">
        <f>(K92-L92)/L92*100</f>
        <v>#DIV/0!</v>
      </c>
      <c r="N92" s="109">
        <f t="shared" si="23"/>
        <v>0.54988309773805333</v>
      </c>
    </row>
    <row r="93" spans="1:14">
      <c r="A93" s="260"/>
      <c r="B93" s="211" t="s">
        <v>27</v>
      </c>
      <c r="C93" s="31"/>
      <c r="D93" s="31"/>
      <c r="E93" s="31"/>
      <c r="F93" s="31"/>
      <c r="G93" s="72"/>
      <c r="H93" s="72"/>
      <c r="I93" s="72"/>
      <c r="J93" s="72"/>
      <c r="K93" s="72"/>
      <c r="L93" s="72"/>
      <c r="M93" s="31"/>
      <c r="N93" s="109">
        <f t="shared" si="23"/>
        <v>0</v>
      </c>
    </row>
    <row r="94" spans="1:14">
      <c r="A94" s="260"/>
      <c r="B94" s="14" t="s">
        <v>28</v>
      </c>
      <c r="C94" s="34"/>
      <c r="D94" s="34"/>
      <c r="E94" s="34"/>
      <c r="F94" s="31"/>
      <c r="G94" s="34"/>
      <c r="H94" s="34"/>
      <c r="I94" s="34"/>
      <c r="J94" s="34"/>
      <c r="K94" s="34"/>
      <c r="L94" s="34"/>
      <c r="M94" s="31"/>
      <c r="N94" s="109">
        <f t="shared" si="23"/>
        <v>0</v>
      </c>
    </row>
    <row r="95" spans="1:14">
      <c r="A95" s="260"/>
      <c r="B95" s="14" t="s">
        <v>29</v>
      </c>
      <c r="C95" s="34"/>
      <c r="D95" s="34"/>
      <c r="E95" s="34"/>
      <c r="F95" s="31"/>
      <c r="G95" s="34"/>
      <c r="H95" s="34"/>
      <c r="I95" s="34"/>
      <c r="J95" s="34"/>
      <c r="K95" s="34"/>
      <c r="L95" s="34"/>
      <c r="M95" s="31"/>
      <c r="N95" s="109">
        <f t="shared" si="23"/>
        <v>0</v>
      </c>
    </row>
    <row r="96" spans="1:14">
      <c r="A96" s="260"/>
      <c r="B96" s="14" t="s">
        <v>30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109">
        <f t="shared" si="23"/>
        <v>0</v>
      </c>
    </row>
    <row r="97" spans="1:14" ht="14.25" thickBot="1">
      <c r="A97" s="261"/>
      <c r="B97" s="15" t="s">
        <v>126</v>
      </c>
      <c r="C97" s="16">
        <f t="shared" ref="C97:L97" si="24">C85+C87+C88+C89+C90+C91+C92+C93</f>
        <v>17.66</v>
      </c>
      <c r="D97" s="16">
        <f t="shared" si="24"/>
        <v>46.769999999999996</v>
      </c>
      <c r="E97" s="16">
        <f t="shared" si="24"/>
        <v>41.980000000000004</v>
      </c>
      <c r="F97" s="16">
        <f>(D97-E97)/E97*100</f>
        <v>11.410195331110032</v>
      </c>
      <c r="G97" s="16">
        <f t="shared" si="24"/>
        <v>619</v>
      </c>
      <c r="H97" s="16">
        <f t="shared" si="24"/>
        <v>78246.23000000001</v>
      </c>
      <c r="I97" s="16">
        <f t="shared" si="24"/>
        <v>52</v>
      </c>
      <c r="J97" s="16">
        <f t="shared" si="24"/>
        <v>1.32</v>
      </c>
      <c r="K97" s="16">
        <f t="shared" si="24"/>
        <v>26.8</v>
      </c>
      <c r="L97" s="16">
        <f t="shared" si="24"/>
        <v>39.159999999999997</v>
      </c>
      <c r="M97" s="16">
        <f t="shared" ref="M97:M99" si="25">(K97-L97)/L97*100</f>
        <v>-31.562819203268631</v>
      </c>
      <c r="N97" s="110">
        <f t="shared" si="23"/>
        <v>0.63962541662540673</v>
      </c>
    </row>
    <row r="98" spans="1:14" ht="15" thickTop="1" thickBot="1">
      <c r="A98" s="262" t="s">
        <v>89</v>
      </c>
      <c r="B98" s="211" t="s">
        <v>19</v>
      </c>
      <c r="C98" s="31">
        <v>8.8567479999999996</v>
      </c>
      <c r="D98" s="31">
        <v>23.030673</v>
      </c>
      <c r="E98" s="31">
        <v>65.342702000000003</v>
      </c>
      <c r="F98" s="31">
        <f>(D98-E98)/E98*100</f>
        <v>-64.754024098972835</v>
      </c>
      <c r="G98" s="31">
        <v>244</v>
      </c>
      <c r="H98" s="31">
        <v>24862.389279999999</v>
      </c>
      <c r="I98" s="31">
        <v>111</v>
      </c>
      <c r="J98" s="31">
        <v>67.682000000000002</v>
      </c>
      <c r="K98" s="31">
        <v>83.963633999999999</v>
      </c>
      <c r="L98" s="31">
        <v>52.714892999999996</v>
      </c>
      <c r="M98" s="31">
        <f t="shared" si="25"/>
        <v>59.278771560818697</v>
      </c>
      <c r="N98" s="109">
        <f t="shared" ref="N98:N110" si="26">D98/D202*100</f>
        <v>0.55210471187277643</v>
      </c>
    </row>
    <row r="99" spans="1:14" ht="14.25" thickBot="1">
      <c r="A99" s="262"/>
      <c r="B99" s="211" t="s">
        <v>20</v>
      </c>
      <c r="C99" s="28">
        <v>4.320843</v>
      </c>
      <c r="D99" s="28">
        <v>9.7383710000000008</v>
      </c>
      <c r="E99" s="33">
        <v>33.295943999999999</v>
      </c>
      <c r="F99" s="31">
        <f>(D99-E99)/E99*100</f>
        <v>-70.75208019331123</v>
      </c>
      <c r="G99" s="31">
        <v>124</v>
      </c>
      <c r="H99" s="31">
        <v>2480</v>
      </c>
      <c r="I99" s="31">
        <v>78</v>
      </c>
      <c r="J99" s="31">
        <v>21.760999999999996</v>
      </c>
      <c r="K99" s="31">
        <v>34.402299999999997</v>
      </c>
      <c r="L99" s="31">
        <v>7.9528729999999994</v>
      </c>
      <c r="M99" s="31">
        <f t="shared" si="25"/>
        <v>332.57700707656215</v>
      </c>
      <c r="N99" s="109">
        <f t="shared" si="26"/>
        <v>0.69882862528604517</v>
      </c>
    </row>
    <row r="100" spans="1:14" ht="14.25" thickBot="1">
      <c r="A100" s="262"/>
      <c r="B100" s="211" t="s">
        <v>21</v>
      </c>
      <c r="C100" s="31">
        <v>1.7971689999999998</v>
      </c>
      <c r="D100" s="31">
        <v>3.306603</v>
      </c>
      <c r="E100" s="31">
        <v>0</v>
      </c>
      <c r="F100" s="31"/>
      <c r="G100" s="31">
        <v>3</v>
      </c>
      <c r="H100" s="31">
        <v>3600</v>
      </c>
      <c r="I100" s="31">
        <v>1</v>
      </c>
      <c r="J100" s="31">
        <v>50</v>
      </c>
      <c r="K100" s="31">
        <v>50</v>
      </c>
      <c r="L100" s="31"/>
      <c r="M100" s="31"/>
      <c r="N100" s="109">
        <f t="shared" si="26"/>
        <v>1.1378515777438896</v>
      </c>
    </row>
    <row r="101" spans="1:14" ht="14.25" thickBot="1">
      <c r="A101" s="262"/>
      <c r="B101" s="211" t="s">
        <v>22</v>
      </c>
      <c r="C101" s="31">
        <v>0</v>
      </c>
      <c r="D101" s="31">
        <v>0</v>
      </c>
      <c r="E101" s="31">
        <v>0</v>
      </c>
      <c r="F101" s="31"/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/>
      <c r="M101" s="31"/>
      <c r="N101" s="109">
        <f t="shared" si="26"/>
        <v>0</v>
      </c>
    </row>
    <row r="102" spans="1:14" ht="14.25" thickBot="1">
      <c r="A102" s="262"/>
      <c r="B102" s="211" t="s">
        <v>23</v>
      </c>
      <c r="C102" s="31">
        <v>0</v>
      </c>
      <c r="D102" s="31">
        <v>0</v>
      </c>
      <c r="E102" s="31">
        <v>0</v>
      </c>
      <c r="F102" s="31"/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/>
      <c r="M102" s="31"/>
      <c r="N102" s="109">
        <f t="shared" si="26"/>
        <v>0</v>
      </c>
    </row>
    <row r="103" spans="1:14" ht="14.25" thickBot="1">
      <c r="A103" s="262"/>
      <c r="B103" s="211" t="s">
        <v>24</v>
      </c>
      <c r="C103" s="31">
        <v>2.53302</v>
      </c>
      <c r="D103" s="31">
        <v>3.0566049999999998</v>
      </c>
      <c r="E103" s="31">
        <v>1.298114</v>
      </c>
      <c r="F103" s="31"/>
      <c r="G103" s="31">
        <v>6</v>
      </c>
      <c r="H103" s="31">
        <v>3233.9596999999999</v>
      </c>
      <c r="I103" s="31">
        <v>3</v>
      </c>
      <c r="J103" s="31">
        <v>0</v>
      </c>
      <c r="K103" s="31">
        <v>0</v>
      </c>
      <c r="L103" s="31">
        <v>0</v>
      </c>
      <c r="M103" s="31"/>
      <c r="N103" s="109">
        <f t="shared" si="26"/>
        <v>0.53048416100820872</v>
      </c>
    </row>
    <row r="104" spans="1:14" ht="14.25" thickBot="1">
      <c r="A104" s="262"/>
      <c r="B104" s="211" t="s">
        <v>25</v>
      </c>
      <c r="C104" s="28">
        <v>199.93999499999998</v>
      </c>
      <c r="D104" s="28">
        <v>202.975707</v>
      </c>
      <c r="E104" s="33">
        <v>1.5607759999999999</v>
      </c>
      <c r="F104" s="31"/>
      <c r="G104" s="31">
        <v>23</v>
      </c>
      <c r="H104" s="31">
        <v>4686.0870000000004</v>
      </c>
      <c r="I104" s="31">
        <v>30</v>
      </c>
      <c r="J104" s="31">
        <v>51.152600000000007</v>
      </c>
      <c r="K104" s="31">
        <v>126.0326</v>
      </c>
      <c r="L104" s="31"/>
      <c r="M104" s="31"/>
      <c r="N104" s="109">
        <f t="shared" si="26"/>
        <v>14.847736294248847</v>
      </c>
    </row>
    <row r="105" spans="1:14" ht="14.25" thickBot="1">
      <c r="A105" s="262"/>
      <c r="B105" s="211" t="s">
        <v>26</v>
      </c>
      <c r="C105" s="31">
        <v>0.69816299999999998</v>
      </c>
      <c r="D105" s="31">
        <v>2.3379449999999999</v>
      </c>
      <c r="E105" s="31">
        <v>1.5492350000000001</v>
      </c>
      <c r="F105" s="31">
        <f>(D105-E105)/E105*100</f>
        <v>50.909642500976268</v>
      </c>
      <c r="G105" s="31">
        <v>154</v>
      </c>
      <c r="H105" s="31">
        <v>17775.945</v>
      </c>
      <c r="I105" s="31">
        <v>3</v>
      </c>
      <c r="J105" s="31">
        <v>0.18920000000000001</v>
      </c>
      <c r="K105" s="31">
        <v>0.41889999999999999</v>
      </c>
      <c r="L105" s="31"/>
      <c r="M105" s="31"/>
      <c r="N105" s="109">
        <f t="shared" si="26"/>
        <v>0.42150702916104699</v>
      </c>
    </row>
    <row r="106" spans="1:14" ht="14.25" thickBot="1">
      <c r="A106" s="262"/>
      <c r="B106" s="211" t="s">
        <v>27</v>
      </c>
      <c r="C106" s="31">
        <v>0</v>
      </c>
      <c r="D106" s="31">
        <v>0</v>
      </c>
      <c r="E106" s="31">
        <v>0</v>
      </c>
      <c r="F106" s="31"/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/>
      <c r="N106" s="109">
        <f t="shared" si="26"/>
        <v>0</v>
      </c>
    </row>
    <row r="107" spans="1:14" ht="14.25" thickBot="1">
      <c r="A107" s="262"/>
      <c r="B107" s="14" t="s">
        <v>28</v>
      </c>
      <c r="C107" s="31">
        <v>0</v>
      </c>
      <c r="D107" s="31">
        <v>0</v>
      </c>
      <c r="E107" s="31">
        <v>0</v>
      </c>
      <c r="F107" s="31"/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/>
      <c r="M107" s="31"/>
      <c r="N107" s="109">
        <f t="shared" si="26"/>
        <v>0</v>
      </c>
    </row>
    <row r="108" spans="1:14" ht="14.25" thickBot="1">
      <c r="A108" s="262"/>
      <c r="B108" s="14" t="s">
        <v>29</v>
      </c>
      <c r="C108" s="31">
        <v>0</v>
      </c>
      <c r="D108" s="31">
        <v>0</v>
      </c>
      <c r="E108" s="31">
        <v>0</v>
      </c>
      <c r="F108" s="31"/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/>
      <c r="M108" s="31"/>
      <c r="N108" s="109">
        <f t="shared" si="26"/>
        <v>0</v>
      </c>
    </row>
    <row r="109" spans="1:14" ht="14.25" thickBot="1">
      <c r="A109" s="262"/>
      <c r="B109" s="14" t="s">
        <v>30</v>
      </c>
      <c r="C109" s="31">
        <v>0</v>
      </c>
      <c r="D109" s="31">
        <v>0</v>
      </c>
      <c r="E109" s="31">
        <v>0</v>
      </c>
      <c r="F109" s="31"/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/>
      <c r="M109" s="31"/>
      <c r="N109" s="109">
        <f t="shared" si="26"/>
        <v>0</v>
      </c>
    </row>
    <row r="110" spans="1:14" ht="14.25" thickBot="1">
      <c r="A110" s="263"/>
      <c r="B110" s="15" t="s">
        <v>126</v>
      </c>
      <c r="C110" s="16">
        <f t="shared" ref="C110:L110" si="27">C98+C100+C101+C102+C103+C104+C105+C106</f>
        <v>213.82509499999998</v>
      </c>
      <c r="D110" s="16">
        <f t="shared" si="27"/>
        <v>234.70753299999998</v>
      </c>
      <c r="E110" s="16">
        <f t="shared" si="27"/>
        <v>69.750827000000001</v>
      </c>
      <c r="F110" s="16">
        <f t="shared" ref="F110:F116" si="28">(D110-E110)/E110*100</f>
        <v>236.49426550885195</v>
      </c>
      <c r="G110" s="16">
        <f t="shared" si="27"/>
        <v>430</v>
      </c>
      <c r="H110" s="16">
        <f t="shared" si="27"/>
        <v>54158.380980000002</v>
      </c>
      <c r="I110" s="16">
        <f t="shared" si="27"/>
        <v>148</v>
      </c>
      <c r="J110" s="16">
        <f t="shared" si="27"/>
        <v>169.02380000000002</v>
      </c>
      <c r="K110" s="16">
        <f t="shared" si="27"/>
        <v>260.41513400000002</v>
      </c>
      <c r="L110" s="16">
        <f t="shared" si="27"/>
        <v>52.714892999999996</v>
      </c>
      <c r="M110" s="16">
        <f t="shared" ref="M110:M112" si="29">(K110-L110)/L110*100</f>
        <v>394.00675820398618</v>
      </c>
      <c r="N110" s="110">
        <f t="shared" si="26"/>
        <v>3.2098546842045419</v>
      </c>
    </row>
    <row r="111" spans="1:14" ht="15" thickTop="1" thickBot="1">
      <c r="A111" s="259" t="s">
        <v>37</v>
      </c>
      <c r="B111" s="18" t="s">
        <v>19</v>
      </c>
      <c r="C111" s="88">
        <v>79.362959000000004</v>
      </c>
      <c r="D111" s="88">
        <v>203.25515300000001</v>
      </c>
      <c r="E111" s="88">
        <v>116.489503</v>
      </c>
      <c r="F111" s="111">
        <f t="shared" si="28"/>
        <v>74.48366399159589</v>
      </c>
      <c r="G111" s="89">
        <v>1713</v>
      </c>
      <c r="H111" s="89">
        <v>239491.14896400002</v>
      </c>
      <c r="I111" s="89">
        <v>214</v>
      </c>
      <c r="J111" s="89">
        <v>39.48856</v>
      </c>
      <c r="K111" s="89">
        <v>90.543803999999994</v>
      </c>
      <c r="L111" s="89">
        <v>103.903752</v>
      </c>
      <c r="M111" s="111">
        <f t="shared" si="29"/>
        <v>-12.858003433793231</v>
      </c>
      <c r="N111" s="112">
        <f t="shared" ref="N111:N123" si="30">D111/D202*100</f>
        <v>4.872550953405578</v>
      </c>
    </row>
    <row r="112" spans="1:14" ht="14.25" thickBot="1">
      <c r="A112" s="262"/>
      <c r="B112" s="211" t="s">
        <v>20</v>
      </c>
      <c r="C112" s="89">
        <v>28.631598</v>
      </c>
      <c r="D112" s="89">
        <v>67.011557999999994</v>
      </c>
      <c r="E112" s="89">
        <v>30.810614000000001</v>
      </c>
      <c r="F112" s="31">
        <f t="shared" si="28"/>
        <v>117.49504245517468</v>
      </c>
      <c r="G112" s="89">
        <v>827</v>
      </c>
      <c r="H112" s="89">
        <v>16500</v>
      </c>
      <c r="I112" s="89">
        <v>110</v>
      </c>
      <c r="J112" s="89">
        <v>15.531942000000001</v>
      </c>
      <c r="K112" s="89">
        <v>35.831786000000001</v>
      </c>
      <c r="L112" s="89">
        <v>36.429836999999999</v>
      </c>
      <c r="M112" s="31">
        <f t="shared" si="29"/>
        <v>-1.641651594543226</v>
      </c>
      <c r="N112" s="109">
        <f t="shared" si="30"/>
        <v>4.8087708873913382</v>
      </c>
    </row>
    <row r="113" spans="1:14" ht="14.25" thickBot="1">
      <c r="A113" s="262"/>
      <c r="B113" s="211" t="s">
        <v>21</v>
      </c>
      <c r="C113" s="89">
        <v>2.5000000000000001E-2</v>
      </c>
      <c r="D113" s="89">
        <v>2.5000000000000001E-2</v>
      </c>
      <c r="E113" s="89">
        <v>0.18867900000000001</v>
      </c>
      <c r="F113" s="31">
        <f t="shared" si="28"/>
        <v>-86.74998277497761</v>
      </c>
      <c r="G113" s="89">
        <v>1</v>
      </c>
      <c r="H113" s="89">
        <v>17</v>
      </c>
      <c r="I113" s="89">
        <v>0</v>
      </c>
      <c r="J113" s="89">
        <v>0</v>
      </c>
      <c r="K113" s="89">
        <v>0</v>
      </c>
      <c r="L113" s="89">
        <v>0</v>
      </c>
      <c r="M113" s="31"/>
      <c r="N113" s="109">
        <f t="shared" si="30"/>
        <v>8.6028741411041006E-3</v>
      </c>
    </row>
    <row r="114" spans="1:14" ht="14.25" thickBot="1">
      <c r="A114" s="262"/>
      <c r="B114" s="211" t="s">
        <v>22</v>
      </c>
      <c r="C114" s="89">
        <v>0.35341599999999995</v>
      </c>
      <c r="D114" s="89">
        <v>4.6288520000000002</v>
      </c>
      <c r="E114" s="89">
        <v>3.065239</v>
      </c>
      <c r="F114" s="31">
        <f t="shared" si="28"/>
        <v>51.011128332896718</v>
      </c>
      <c r="G114" s="89">
        <v>93</v>
      </c>
      <c r="H114" s="89">
        <v>64398.7</v>
      </c>
      <c r="I114" s="89">
        <v>0</v>
      </c>
      <c r="J114" s="89">
        <v>0</v>
      </c>
      <c r="K114" s="89">
        <v>0</v>
      </c>
      <c r="L114" s="89">
        <v>0</v>
      </c>
      <c r="M114" s="31"/>
      <c r="N114" s="109">
        <f t="shared" si="30"/>
        <v>2.1110417659275296</v>
      </c>
    </row>
    <row r="115" spans="1:14" ht="14.25" thickBot="1">
      <c r="A115" s="262"/>
      <c r="B115" s="211" t="s">
        <v>23</v>
      </c>
      <c r="C115" s="89">
        <v>0</v>
      </c>
      <c r="D115" s="90">
        <v>0</v>
      </c>
      <c r="E115" s="90">
        <v>0</v>
      </c>
      <c r="F115" s="31" t="e">
        <f t="shared" si="28"/>
        <v>#DIV/0!</v>
      </c>
      <c r="G115" s="89">
        <v>0</v>
      </c>
      <c r="H115" s="89">
        <v>0</v>
      </c>
      <c r="I115" s="89">
        <v>0</v>
      </c>
      <c r="J115" s="89">
        <v>0</v>
      </c>
      <c r="K115" s="89">
        <v>0</v>
      </c>
      <c r="L115" s="89">
        <v>0</v>
      </c>
      <c r="M115" s="31"/>
      <c r="N115" s="109">
        <f t="shared" si="30"/>
        <v>0</v>
      </c>
    </row>
    <row r="116" spans="1:14" ht="14.25" thickBot="1">
      <c r="A116" s="262"/>
      <c r="B116" s="211" t="s">
        <v>24</v>
      </c>
      <c r="C116" s="89">
        <v>15.178377000000001</v>
      </c>
      <c r="D116" s="89">
        <v>46.150083000000002</v>
      </c>
      <c r="E116" s="89">
        <v>25.188126999999998</v>
      </c>
      <c r="F116" s="31">
        <f t="shared" si="28"/>
        <v>83.221574990470742</v>
      </c>
      <c r="G116" s="89">
        <v>421</v>
      </c>
      <c r="H116" s="89">
        <v>7342.3</v>
      </c>
      <c r="I116" s="89">
        <v>11</v>
      </c>
      <c r="J116" s="89">
        <v>11.699000000000002</v>
      </c>
      <c r="K116" s="89">
        <v>21.292000000000002</v>
      </c>
      <c r="L116" s="89">
        <v>0</v>
      </c>
      <c r="M116" s="31" t="e">
        <f>(K116-L116)/L116*100</f>
        <v>#DIV/0!</v>
      </c>
      <c r="N116" s="109">
        <f t="shared" si="30"/>
        <v>8.009503374074896</v>
      </c>
    </row>
    <row r="117" spans="1:14" ht="14.25" thickBot="1">
      <c r="A117" s="262"/>
      <c r="B117" s="211" t="s">
        <v>25</v>
      </c>
      <c r="C117" s="89"/>
      <c r="D117" s="89"/>
      <c r="E117" s="89"/>
      <c r="F117" s="31"/>
      <c r="G117" s="89"/>
      <c r="H117" s="89"/>
      <c r="I117" s="89"/>
      <c r="J117" s="89"/>
      <c r="K117" s="89"/>
      <c r="L117" s="89"/>
      <c r="M117" s="31"/>
      <c r="N117" s="109">
        <f t="shared" si="30"/>
        <v>0</v>
      </c>
    </row>
    <row r="118" spans="1:14" ht="14.25" thickBot="1">
      <c r="A118" s="262"/>
      <c r="B118" s="211" t="s">
        <v>26</v>
      </c>
      <c r="C118" s="89">
        <v>3.9828590000000004</v>
      </c>
      <c r="D118" s="89">
        <v>12.337814999999999</v>
      </c>
      <c r="E118" s="89">
        <v>8.8860620000000008</v>
      </c>
      <c r="F118" s="31">
        <f>(D118-E118)/E118*100</f>
        <v>38.844574795899447</v>
      </c>
      <c r="G118" s="89">
        <v>570</v>
      </c>
      <c r="H118" s="89">
        <v>49531.22</v>
      </c>
      <c r="I118" s="89">
        <v>0</v>
      </c>
      <c r="J118" s="89">
        <v>0</v>
      </c>
      <c r="K118" s="89">
        <v>0</v>
      </c>
      <c r="L118" s="89">
        <v>2.6261269999999999</v>
      </c>
      <c r="M118" s="31">
        <f>(K118-L118)/L118*100</f>
        <v>-100</v>
      </c>
      <c r="N118" s="109">
        <f t="shared" si="30"/>
        <v>2.2243789939406624</v>
      </c>
    </row>
    <row r="119" spans="1:14" ht="14.25" thickBot="1">
      <c r="A119" s="262"/>
      <c r="B119" s="211" t="s">
        <v>27</v>
      </c>
      <c r="C119" s="89">
        <v>0.42627599999999999</v>
      </c>
      <c r="D119" s="91">
        <v>5.885421</v>
      </c>
      <c r="E119" s="169">
        <v>0.60355099999999995</v>
      </c>
      <c r="F119" s="31"/>
      <c r="G119" s="31">
        <v>5</v>
      </c>
      <c r="H119" s="31">
        <v>142.45796300000001</v>
      </c>
      <c r="I119" s="31">
        <v>0</v>
      </c>
      <c r="J119" s="31">
        <v>0</v>
      </c>
      <c r="K119" s="31">
        <v>0</v>
      </c>
      <c r="L119" s="31">
        <v>0</v>
      </c>
      <c r="M119" s="31"/>
      <c r="N119" s="109">
        <f t="shared" si="30"/>
        <v>5.2101429206844756</v>
      </c>
    </row>
    <row r="120" spans="1:14" ht="14.25" thickBot="1">
      <c r="A120" s="262"/>
      <c r="B120" s="14" t="s">
        <v>28</v>
      </c>
      <c r="C120" s="90"/>
      <c r="D120" s="92"/>
      <c r="E120" s="93"/>
      <c r="F120" s="31"/>
      <c r="G120" s="34"/>
      <c r="H120" s="34"/>
      <c r="I120" s="34"/>
      <c r="J120" s="34"/>
      <c r="K120" s="34"/>
      <c r="L120" s="34"/>
      <c r="M120" s="31"/>
      <c r="N120" s="109">
        <f t="shared" si="30"/>
        <v>0</v>
      </c>
    </row>
    <row r="121" spans="1:14" ht="14.25" thickBot="1">
      <c r="A121" s="262"/>
      <c r="B121" s="14" t="s">
        <v>29</v>
      </c>
      <c r="C121" s="90"/>
      <c r="D121" s="93"/>
      <c r="E121" s="93"/>
      <c r="F121" s="31"/>
      <c r="G121" s="31"/>
      <c r="H121" s="31"/>
      <c r="I121" s="31"/>
      <c r="J121" s="31"/>
      <c r="K121" s="31"/>
      <c r="L121" s="31"/>
      <c r="M121" s="31"/>
      <c r="N121" s="109">
        <f t="shared" si="30"/>
        <v>0</v>
      </c>
    </row>
    <row r="122" spans="1:14" ht="14.25" thickBot="1">
      <c r="A122" s="262"/>
      <c r="B122" s="14" t="s">
        <v>30</v>
      </c>
      <c r="C122" s="31">
        <v>0.42627599999999999</v>
      </c>
      <c r="D122" s="31">
        <v>5.885421</v>
      </c>
      <c r="E122" s="31">
        <v>0.60355099999999995</v>
      </c>
      <c r="F122" s="31"/>
      <c r="G122" s="31">
        <v>5</v>
      </c>
      <c r="H122" s="31">
        <v>142.45796300000001</v>
      </c>
      <c r="I122" s="31">
        <v>0</v>
      </c>
      <c r="J122" s="31">
        <v>0</v>
      </c>
      <c r="K122" s="31">
        <v>0</v>
      </c>
      <c r="L122" s="31">
        <v>0</v>
      </c>
      <c r="M122" s="31"/>
      <c r="N122" s="109">
        <f t="shared" si="30"/>
        <v>148.49567109943527</v>
      </c>
    </row>
    <row r="123" spans="1:14" ht="14.25" thickBot="1">
      <c r="A123" s="263"/>
      <c r="B123" s="15" t="s">
        <v>126</v>
      </c>
      <c r="C123" s="16">
        <f t="shared" ref="C123:L123" si="31">C111+C113+C114+C115+C116+C117+C118+C119</f>
        <v>99.328887000000009</v>
      </c>
      <c r="D123" s="16">
        <f t="shared" si="31"/>
        <v>272.28232400000002</v>
      </c>
      <c r="E123" s="16">
        <f t="shared" si="31"/>
        <v>154.42116100000001</v>
      </c>
      <c r="F123" s="16">
        <f t="shared" ref="F123:F129" si="32">(D123-E123)/E123*100</f>
        <v>76.324489620952917</v>
      </c>
      <c r="G123" s="16">
        <f t="shared" si="31"/>
        <v>2803</v>
      </c>
      <c r="H123" s="16">
        <f t="shared" si="31"/>
        <v>360922.82692700002</v>
      </c>
      <c r="I123" s="16">
        <f t="shared" si="31"/>
        <v>225</v>
      </c>
      <c r="J123" s="16">
        <f t="shared" si="31"/>
        <v>51.187560000000005</v>
      </c>
      <c r="K123" s="16">
        <f t="shared" si="31"/>
        <v>111.835804</v>
      </c>
      <c r="L123" s="16">
        <f t="shared" si="31"/>
        <v>106.52987899999999</v>
      </c>
      <c r="M123" s="16">
        <f t="shared" ref="M123:M125" si="33">(K123-L123)/L123*100</f>
        <v>4.9806918489037262</v>
      </c>
      <c r="N123" s="110">
        <f t="shared" si="30"/>
        <v>3.7237266394747488</v>
      </c>
    </row>
    <row r="124" spans="1:14" ht="14.25" thickTop="1">
      <c r="A124" s="260" t="s">
        <v>39</v>
      </c>
      <c r="B124" s="211" t="s">
        <v>19</v>
      </c>
      <c r="C124" s="34">
        <v>86.971817000000001</v>
      </c>
      <c r="D124" s="34">
        <v>254.278333</v>
      </c>
      <c r="E124" s="182">
        <v>201.07470900000001</v>
      </c>
      <c r="F124" s="31">
        <f t="shared" si="32"/>
        <v>26.459629987578392</v>
      </c>
      <c r="G124" s="183">
        <v>2103</v>
      </c>
      <c r="H124" s="34">
        <v>274883.35038099997</v>
      </c>
      <c r="I124" s="31">
        <v>271</v>
      </c>
      <c r="J124" s="34">
        <v>29.66</v>
      </c>
      <c r="K124" s="31">
        <v>107.87</v>
      </c>
      <c r="L124" s="34">
        <v>120.69</v>
      </c>
      <c r="M124" s="31">
        <f t="shared" si="33"/>
        <v>-10.622255364984666</v>
      </c>
      <c r="N124" s="109">
        <f t="shared" ref="N124:N136" si="34">D124/D202*100</f>
        <v>6.0957083527891216</v>
      </c>
    </row>
    <row r="125" spans="1:14">
      <c r="A125" s="260"/>
      <c r="B125" s="211" t="s">
        <v>20</v>
      </c>
      <c r="C125" s="34">
        <v>31.860720000000001</v>
      </c>
      <c r="D125" s="34">
        <v>84.053477999999998</v>
      </c>
      <c r="E125" s="182">
        <v>50.439171999999999</v>
      </c>
      <c r="F125" s="31">
        <f t="shared" si="32"/>
        <v>66.643254968578788</v>
      </c>
      <c r="G125" s="183">
        <v>1015</v>
      </c>
      <c r="H125" s="34">
        <v>20300</v>
      </c>
      <c r="I125" s="31">
        <v>139</v>
      </c>
      <c r="J125" s="34">
        <v>10.79</v>
      </c>
      <c r="K125" s="31">
        <v>39.49</v>
      </c>
      <c r="L125" s="34">
        <v>22.44</v>
      </c>
      <c r="M125" s="31">
        <f t="shared" si="33"/>
        <v>75.980392156862735</v>
      </c>
      <c r="N125" s="109">
        <f t="shared" si="34"/>
        <v>6.0317045305884154</v>
      </c>
    </row>
    <row r="126" spans="1:14">
      <c r="A126" s="260"/>
      <c r="B126" s="211" t="s">
        <v>21</v>
      </c>
      <c r="C126" s="34">
        <v>0.57231999999999994</v>
      </c>
      <c r="D126" s="34">
        <v>23.332394000000001</v>
      </c>
      <c r="E126" s="182">
        <v>20.801334000000001</v>
      </c>
      <c r="F126" s="31">
        <f t="shared" si="32"/>
        <v>12.167777316589408</v>
      </c>
      <c r="G126" s="183">
        <v>13</v>
      </c>
      <c r="H126" s="34">
        <v>21150.1662</v>
      </c>
      <c r="I126" s="31"/>
      <c r="J126" s="34"/>
      <c r="K126" s="31"/>
      <c r="L126" s="34">
        <v>2.58</v>
      </c>
      <c r="M126" s="31"/>
      <c r="N126" s="109">
        <f t="shared" si="34"/>
        <v>8.0290259597061002</v>
      </c>
    </row>
    <row r="127" spans="1:14">
      <c r="A127" s="260"/>
      <c r="B127" s="211" t="s">
        <v>22</v>
      </c>
      <c r="C127" s="34">
        <v>0.72048199999999996</v>
      </c>
      <c r="D127" s="34">
        <v>2.3363549999999997</v>
      </c>
      <c r="E127" s="182">
        <v>2.7562980000000001</v>
      </c>
      <c r="F127" s="31">
        <f t="shared" si="32"/>
        <v>-15.235761880609438</v>
      </c>
      <c r="G127" s="183">
        <v>266</v>
      </c>
      <c r="H127" s="34">
        <v>5208.79</v>
      </c>
      <c r="I127" s="31">
        <v>8</v>
      </c>
      <c r="J127" s="34">
        <v>0.48</v>
      </c>
      <c r="K127" s="31">
        <v>1.43</v>
      </c>
      <c r="L127" s="34">
        <v>3.47</v>
      </c>
      <c r="M127" s="31">
        <f>(K127-L127)/L127*100</f>
        <v>-58.789625360230545</v>
      </c>
      <c r="N127" s="109">
        <f t="shared" si="34"/>
        <v>1.0655218583427624</v>
      </c>
    </row>
    <row r="128" spans="1:14">
      <c r="A128" s="260"/>
      <c r="B128" s="211" t="s">
        <v>23</v>
      </c>
      <c r="C128" s="34">
        <v>0</v>
      </c>
      <c r="D128" s="34">
        <v>0</v>
      </c>
      <c r="E128" s="182">
        <v>0</v>
      </c>
      <c r="F128" s="31" t="e">
        <f t="shared" si="32"/>
        <v>#DIV/0!</v>
      </c>
      <c r="G128" s="183">
        <v>0</v>
      </c>
      <c r="H128" s="34">
        <v>0</v>
      </c>
      <c r="I128" s="31"/>
      <c r="J128" s="34"/>
      <c r="K128" s="31"/>
      <c r="L128" s="34"/>
      <c r="M128" s="31"/>
      <c r="N128" s="109">
        <f t="shared" si="34"/>
        <v>0</v>
      </c>
    </row>
    <row r="129" spans="1:14">
      <c r="A129" s="260"/>
      <c r="B129" s="211" t="s">
        <v>24</v>
      </c>
      <c r="C129" s="34">
        <v>0.120752</v>
      </c>
      <c r="D129" s="34">
        <v>1.650145</v>
      </c>
      <c r="E129" s="182">
        <v>16.154298999999998</v>
      </c>
      <c r="F129" s="31">
        <f t="shared" si="32"/>
        <v>-89.785103024278541</v>
      </c>
      <c r="G129" s="183">
        <v>3</v>
      </c>
      <c r="H129" s="34">
        <v>1022</v>
      </c>
      <c r="I129" s="31">
        <v>5</v>
      </c>
      <c r="J129" s="34">
        <v>0.11</v>
      </c>
      <c r="K129" s="31">
        <v>7.4</v>
      </c>
      <c r="L129" s="34">
        <v>1.64</v>
      </c>
      <c r="M129" s="31">
        <f>(K129-L129)/L129*100</f>
        <v>351.21951219512198</v>
      </c>
      <c r="N129" s="109">
        <f t="shared" si="34"/>
        <v>0.28638825947968105</v>
      </c>
    </row>
    <row r="130" spans="1:14">
      <c r="A130" s="260"/>
      <c r="B130" s="211" t="s">
        <v>25</v>
      </c>
      <c r="C130" s="34">
        <v>0</v>
      </c>
      <c r="D130" s="34">
        <v>0</v>
      </c>
      <c r="E130" s="182">
        <v>0</v>
      </c>
      <c r="F130" s="31"/>
      <c r="G130" s="183">
        <v>0</v>
      </c>
      <c r="H130" s="34">
        <v>0</v>
      </c>
      <c r="I130" s="31"/>
      <c r="J130" s="34"/>
      <c r="K130" s="31"/>
      <c r="L130" s="34"/>
      <c r="M130" s="31"/>
      <c r="N130" s="109">
        <f t="shared" si="34"/>
        <v>0</v>
      </c>
    </row>
    <row r="131" spans="1:14">
      <c r="A131" s="260"/>
      <c r="B131" s="211" t="s">
        <v>26</v>
      </c>
      <c r="C131" s="34">
        <v>9.9407960000000006</v>
      </c>
      <c r="D131" s="34">
        <v>24.869381000000001</v>
      </c>
      <c r="E131" s="182">
        <v>23.454179000000003</v>
      </c>
      <c r="F131" s="31">
        <f>(D131-E131)/E131*100</f>
        <v>6.0339012506044103</v>
      </c>
      <c r="G131" s="183">
        <v>1172</v>
      </c>
      <c r="H131" s="34">
        <v>239361.1</v>
      </c>
      <c r="I131" s="31">
        <v>7</v>
      </c>
      <c r="J131" s="34">
        <v>7.0000000000000007E-2</v>
      </c>
      <c r="K131" s="31">
        <v>2.99</v>
      </c>
      <c r="L131" s="34">
        <v>2.02</v>
      </c>
      <c r="M131" s="31">
        <f>(K131-L131)/L131*100</f>
        <v>48.019801980198032</v>
      </c>
      <c r="N131" s="109">
        <f t="shared" si="34"/>
        <v>4.4836892665927506</v>
      </c>
    </row>
    <row r="132" spans="1:14">
      <c r="A132" s="260"/>
      <c r="B132" s="211" t="s">
        <v>27</v>
      </c>
      <c r="C132" s="34">
        <v>0</v>
      </c>
      <c r="D132" s="34">
        <v>0</v>
      </c>
      <c r="E132" s="182">
        <v>3.4811000000000002E-2</v>
      </c>
      <c r="F132" s="31">
        <f>(D132-E132)/E132*100</f>
        <v>-100</v>
      </c>
      <c r="G132" s="183">
        <v>0</v>
      </c>
      <c r="H132" s="34">
        <v>0</v>
      </c>
      <c r="I132" s="31"/>
      <c r="J132" s="34"/>
      <c r="K132" s="34"/>
      <c r="L132" s="34"/>
      <c r="M132" s="31"/>
      <c r="N132" s="109">
        <f t="shared" si="34"/>
        <v>0</v>
      </c>
    </row>
    <row r="133" spans="1:14">
      <c r="A133" s="260"/>
      <c r="B133" s="14" t="s">
        <v>28</v>
      </c>
      <c r="C133" s="34">
        <v>0</v>
      </c>
      <c r="D133" s="34">
        <v>0</v>
      </c>
      <c r="E133" s="182">
        <v>0</v>
      </c>
      <c r="F133" s="31"/>
      <c r="G133" s="183">
        <v>0</v>
      </c>
      <c r="H133" s="34">
        <v>0</v>
      </c>
      <c r="I133" s="34"/>
      <c r="J133" s="34"/>
      <c r="K133" s="34"/>
      <c r="L133" s="34"/>
      <c r="M133" s="31"/>
      <c r="N133" s="109">
        <f t="shared" si="34"/>
        <v>0</v>
      </c>
    </row>
    <row r="134" spans="1:14">
      <c r="A134" s="260"/>
      <c r="B134" s="14" t="s">
        <v>29</v>
      </c>
      <c r="C134" s="34">
        <v>0</v>
      </c>
      <c r="D134" s="34">
        <v>0</v>
      </c>
      <c r="E134" s="182">
        <v>0</v>
      </c>
      <c r="F134" s="31"/>
      <c r="G134" s="183">
        <v>0</v>
      </c>
      <c r="H134" s="34">
        <v>0</v>
      </c>
      <c r="I134" s="34"/>
      <c r="J134" s="34"/>
      <c r="K134" s="34"/>
      <c r="L134" s="34"/>
      <c r="M134" s="31"/>
      <c r="N134" s="109">
        <f t="shared" si="34"/>
        <v>0</v>
      </c>
    </row>
    <row r="135" spans="1:14">
      <c r="A135" s="260"/>
      <c r="B135" s="14" t="s">
        <v>30</v>
      </c>
      <c r="C135" s="34">
        <v>0</v>
      </c>
      <c r="D135" s="34">
        <v>0</v>
      </c>
      <c r="E135" s="34">
        <v>0</v>
      </c>
      <c r="F135" s="31"/>
      <c r="G135" s="183">
        <v>0</v>
      </c>
      <c r="H135" s="34">
        <v>0</v>
      </c>
      <c r="I135" s="34"/>
      <c r="J135" s="34"/>
      <c r="K135" s="34"/>
      <c r="L135" s="34"/>
      <c r="M135" s="31"/>
      <c r="N135" s="109">
        <f t="shared" si="34"/>
        <v>0</v>
      </c>
    </row>
    <row r="136" spans="1:14" ht="14.25" thickBot="1">
      <c r="A136" s="261"/>
      <c r="B136" s="15" t="s">
        <v>126</v>
      </c>
      <c r="C136" s="16">
        <f t="shared" ref="C136:L136" si="35">C124+C126+C127+C128+C129+C130+C131+C132</f>
        <v>98.326167000000012</v>
      </c>
      <c r="D136" s="16">
        <f t="shared" si="35"/>
        <v>306.46660800000001</v>
      </c>
      <c r="E136" s="16">
        <f t="shared" si="35"/>
        <v>264.27562999999998</v>
      </c>
      <c r="F136" s="16">
        <f>(D136-E136)/E136*100</f>
        <v>15.964763001416374</v>
      </c>
      <c r="G136" s="16">
        <f t="shared" si="35"/>
        <v>3557</v>
      </c>
      <c r="H136" s="16">
        <f t="shared" si="35"/>
        <v>541625.40658099996</v>
      </c>
      <c r="I136" s="16">
        <f t="shared" si="35"/>
        <v>291</v>
      </c>
      <c r="J136" s="16">
        <f t="shared" si="35"/>
        <v>30.32</v>
      </c>
      <c r="K136" s="16">
        <f t="shared" si="35"/>
        <v>119.69000000000001</v>
      </c>
      <c r="L136" s="16">
        <f t="shared" si="35"/>
        <v>130.4</v>
      </c>
      <c r="M136" s="16">
        <f t="shared" ref="M136:M138" si="36">(K136-L136)/L136*100</f>
        <v>-8.2131901840490737</v>
      </c>
      <c r="N136" s="110">
        <f t="shared" si="34"/>
        <v>4.1912301010001123</v>
      </c>
    </row>
    <row r="137" spans="1:14" ht="15" thickTop="1" thickBot="1">
      <c r="A137" s="262" t="s">
        <v>40</v>
      </c>
      <c r="B137" s="211" t="s">
        <v>19</v>
      </c>
      <c r="C137" s="71">
        <v>27.98</v>
      </c>
      <c r="D137" s="71">
        <v>82.02</v>
      </c>
      <c r="E137" s="106">
        <v>82.23</v>
      </c>
      <c r="F137" s="34">
        <f>(D137-E137)/E137*100</f>
        <v>-0.25538124771981996</v>
      </c>
      <c r="G137" s="72">
        <v>822</v>
      </c>
      <c r="H137" s="72">
        <v>74284.95</v>
      </c>
      <c r="I137" s="72">
        <v>190</v>
      </c>
      <c r="J137" s="72">
        <v>37.54</v>
      </c>
      <c r="K137" s="107">
        <v>90.8</v>
      </c>
      <c r="L137" s="107">
        <v>39.869999999999997</v>
      </c>
      <c r="M137" s="34">
        <f t="shared" si="36"/>
        <v>127.74015550539252</v>
      </c>
      <c r="N137" s="109">
        <f t="shared" ref="N137:N149" si="37">D137/D202*100</f>
        <v>1.9662312285796044</v>
      </c>
    </row>
    <row r="138" spans="1:14" ht="14.25" thickBot="1">
      <c r="A138" s="262"/>
      <c r="B138" s="211" t="s">
        <v>20</v>
      </c>
      <c r="C138" s="72">
        <v>12</v>
      </c>
      <c r="D138" s="72">
        <v>33.479999999999997</v>
      </c>
      <c r="E138" s="107">
        <v>29.36</v>
      </c>
      <c r="F138" s="31">
        <f>(D138-E138)/E138*100</f>
        <v>14.032697547683915</v>
      </c>
      <c r="G138" s="72">
        <v>400</v>
      </c>
      <c r="H138" s="72">
        <v>8000</v>
      </c>
      <c r="I138" s="72">
        <v>80</v>
      </c>
      <c r="J138" s="72">
        <v>18.440000000000001</v>
      </c>
      <c r="K138" s="72">
        <v>54.78</v>
      </c>
      <c r="L138" s="107">
        <v>19.309999999999999</v>
      </c>
      <c r="M138" s="31">
        <f t="shared" si="36"/>
        <v>183.68720870015537</v>
      </c>
      <c r="N138" s="109">
        <f t="shared" si="37"/>
        <v>2.4025355343903811</v>
      </c>
    </row>
    <row r="139" spans="1:14" ht="14.25" thickBot="1">
      <c r="A139" s="262"/>
      <c r="B139" s="211" t="s">
        <v>21</v>
      </c>
      <c r="C139" s="72"/>
      <c r="D139" s="72">
        <v>1.44</v>
      </c>
      <c r="E139" s="107">
        <v>2.39</v>
      </c>
      <c r="F139" s="31"/>
      <c r="G139" s="72">
        <v>1</v>
      </c>
      <c r="H139" s="107">
        <v>721.3</v>
      </c>
      <c r="I139" s="107">
        <v>1</v>
      </c>
      <c r="J139" s="107"/>
      <c r="K139" s="107">
        <v>9.9</v>
      </c>
      <c r="L139" s="107"/>
      <c r="M139" s="31"/>
      <c r="N139" s="109">
        <f t="shared" si="37"/>
        <v>0.49552555052759623</v>
      </c>
    </row>
    <row r="140" spans="1:14" ht="14.25" thickBot="1">
      <c r="A140" s="262"/>
      <c r="B140" s="211" t="s">
        <v>22</v>
      </c>
      <c r="C140" s="72"/>
      <c r="D140" s="72"/>
      <c r="E140" s="107"/>
      <c r="F140" s="31"/>
      <c r="G140" s="72"/>
      <c r="H140" s="107"/>
      <c r="I140" s="107"/>
      <c r="J140" s="107"/>
      <c r="K140" s="107"/>
      <c r="L140" s="107"/>
      <c r="M140" s="31"/>
      <c r="N140" s="109">
        <f t="shared" si="37"/>
        <v>0</v>
      </c>
    </row>
    <row r="141" spans="1:14" ht="14.25" thickBot="1">
      <c r="A141" s="262"/>
      <c r="B141" s="211" t="s">
        <v>23</v>
      </c>
      <c r="C141" s="72"/>
      <c r="D141" s="72"/>
      <c r="E141" s="107"/>
      <c r="F141" s="31"/>
      <c r="G141" s="72"/>
      <c r="H141" s="107"/>
      <c r="I141" s="107"/>
      <c r="J141" s="107"/>
      <c r="K141" s="107"/>
      <c r="L141" s="107"/>
      <c r="M141" s="31"/>
      <c r="N141" s="109">
        <f t="shared" si="37"/>
        <v>0</v>
      </c>
    </row>
    <row r="142" spans="1:14" ht="14.25" thickBot="1">
      <c r="A142" s="262"/>
      <c r="B142" s="211" t="s">
        <v>24</v>
      </c>
      <c r="C142" s="72">
        <v>0.11</v>
      </c>
      <c r="D142" s="72">
        <v>0.11</v>
      </c>
      <c r="E142" s="107">
        <v>0.34</v>
      </c>
      <c r="F142" s="31"/>
      <c r="G142" s="72"/>
      <c r="H142" s="107">
        <v>214.8</v>
      </c>
      <c r="I142" s="107"/>
      <c r="J142" s="107"/>
      <c r="K142" s="107"/>
      <c r="L142" s="107"/>
      <c r="M142" s="31"/>
      <c r="N142" s="109">
        <f t="shared" si="37"/>
        <v>1.9090872949204415E-2</v>
      </c>
    </row>
    <row r="143" spans="1:14" ht="14.25" thickBot="1">
      <c r="A143" s="262"/>
      <c r="B143" s="211" t="s">
        <v>25</v>
      </c>
      <c r="C143" s="74"/>
      <c r="D143" s="74"/>
      <c r="E143" s="138"/>
      <c r="F143" s="31"/>
      <c r="G143" s="74"/>
      <c r="H143" s="138"/>
      <c r="I143" s="138"/>
      <c r="J143" s="138"/>
      <c r="K143" s="138"/>
      <c r="L143" s="138"/>
      <c r="M143" s="31"/>
      <c r="N143" s="109">
        <f t="shared" si="37"/>
        <v>0</v>
      </c>
    </row>
    <row r="144" spans="1:14" ht="14.25" thickBot="1">
      <c r="A144" s="262"/>
      <c r="B144" s="211" t="s">
        <v>26</v>
      </c>
      <c r="C144" s="72">
        <v>0.18</v>
      </c>
      <c r="D144" s="72">
        <v>0.36</v>
      </c>
      <c r="E144" s="107">
        <v>0.31</v>
      </c>
      <c r="F144" s="31"/>
      <c r="G144" s="72">
        <v>27</v>
      </c>
      <c r="H144" s="107">
        <v>7282.2</v>
      </c>
      <c r="I144" s="107">
        <v>1</v>
      </c>
      <c r="J144" s="107"/>
      <c r="K144" s="107">
        <v>1.19</v>
      </c>
      <c r="L144" s="107"/>
      <c r="M144" s="31"/>
      <c r="N144" s="109">
        <f t="shared" si="37"/>
        <v>6.4904234487114493E-2</v>
      </c>
    </row>
    <row r="145" spans="1:14" ht="14.25" thickBot="1">
      <c r="A145" s="262"/>
      <c r="B145" s="211" t="s">
        <v>27</v>
      </c>
      <c r="C145" s="72"/>
      <c r="D145" s="72"/>
      <c r="E145" s="107"/>
      <c r="F145" s="31"/>
      <c r="G145" s="72"/>
      <c r="H145" s="107"/>
      <c r="I145" s="107"/>
      <c r="J145" s="107"/>
      <c r="K145" s="107"/>
      <c r="L145" s="107"/>
      <c r="M145" s="31"/>
      <c r="N145" s="109">
        <f t="shared" si="37"/>
        <v>0</v>
      </c>
    </row>
    <row r="146" spans="1:14" ht="14.25" thickBot="1">
      <c r="A146" s="262"/>
      <c r="B146" s="14" t="s">
        <v>28</v>
      </c>
      <c r="C146" s="75"/>
      <c r="D146" s="75"/>
      <c r="E146" s="131"/>
      <c r="F146" s="31"/>
      <c r="G146" s="75"/>
      <c r="H146" s="131"/>
      <c r="I146" s="131"/>
      <c r="J146" s="131"/>
      <c r="K146" s="131"/>
      <c r="L146" s="131"/>
      <c r="M146" s="31"/>
      <c r="N146" s="109">
        <f t="shared" si="37"/>
        <v>0</v>
      </c>
    </row>
    <row r="147" spans="1:14" ht="14.25" thickBot="1">
      <c r="A147" s="262"/>
      <c r="B147" s="14" t="s">
        <v>29</v>
      </c>
      <c r="C147" s="75"/>
      <c r="D147" s="75"/>
      <c r="E147" s="131"/>
      <c r="F147" s="31"/>
      <c r="G147" s="75"/>
      <c r="H147" s="131"/>
      <c r="I147" s="131"/>
      <c r="J147" s="131"/>
      <c r="K147" s="131"/>
      <c r="L147" s="131"/>
      <c r="M147" s="31"/>
      <c r="N147" s="109">
        <f t="shared" si="37"/>
        <v>0</v>
      </c>
    </row>
    <row r="148" spans="1:14" ht="14.25" thickBot="1">
      <c r="A148" s="262"/>
      <c r="B148" s="14" t="s">
        <v>30</v>
      </c>
      <c r="C148" s="75"/>
      <c r="D148" s="75"/>
      <c r="E148" s="131"/>
      <c r="F148" s="31"/>
      <c r="G148" s="75"/>
      <c r="H148" s="131"/>
      <c r="I148" s="131"/>
      <c r="J148" s="131"/>
      <c r="K148" s="131"/>
      <c r="L148" s="131"/>
      <c r="M148" s="31"/>
      <c r="N148" s="109">
        <f t="shared" si="37"/>
        <v>0</v>
      </c>
    </row>
    <row r="149" spans="1:14" ht="14.25" thickBot="1">
      <c r="A149" s="263"/>
      <c r="B149" s="15" t="s">
        <v>126</v>
      </c>
      <c r="C149" s="16">
        <f t="shared" ref="C149:L149" si="38">C137+C139+C140+C141+C142+C143+C144+C145</f>
        <v>28.27</v>
      </c>
      <c r="D149" s="16">
        <f t="shared" si="38"/>
        <v>83.929999999999993</v>
      </c>
      <c r="E149" s="16">
        <f t="shared" si="38"/>
        <v>85.27000000000001</v>
      </c>
      <c r="F149" s="16">
        <f t="shared" ref="F149:F155" si="39">(D149-E149)/E149*100</f>
        <v>-1.5714788319456052</v>
      </c>
      <c r="G149" s="16">
        <f t="shared" si="38"/>
        <v>850</v>
      </c>
      <c r="H149" s="16">
        <f t="shared" si="38"/>
        <v>82503.25</v>
      </c>
      <c r="I149" s="16">
        <f t="shared" si="38"/>
        <v>192</v>
      </c>
      <c r="J149" s="16">
        <f t="shared" si="38"/>
        <v>37.54</v>
      </c>
      <c r="K149" s="16">
        <f t="shared" si="38"/>
        <v>101.89</v>
      </c>
      <c r="L149" s="16">
        <f t="shared" si="38"/>
        <v>39.869999999999997</v>
      </c>
      <c r="M149" s="16">
        <f>(K149-L149)/L149*100</f>
        <v>155.55555555555557</v>
      </c>
      <c r="N149" s="110">
        <f t="shared" si="37"/>
        <v>1.1478246999651569</v>
      </c>
    </row>
    <row r="150" spans="1:14" ht="15" thickTop="1" thickBot="1">
      <c r="A150" s="262" t="s">
        <v>66</v>
      </c>
      <c r="B150" s="211" t="s">
        <v>19</v>
      </c>
      <c r="C150" s="31">
        <v>53.789200999999998</v>
      </c>
      <c r="D150" s="32">
        <v>141.203926</v>
      </c>
      <c r="E150" s="32">
        <v>128.42935499999999</v>
      </c>
      <c r="F150" s="32">
        <f t="shared" si="39"/>
        <v>9.9467687897365913</v>
      </c>
      <c r="G150" s="31">
        <v>1203</v>
      </c>
      <c r="H150" s="31">
        <v>145210.02501000001</v>
      </c>
      <c r="I150" s="31">
        <v>253</v>
      </c>
      <c r="J150" s="31">
        <v>31.786985000000001</v>
      </c>
      <c r="K150" s="31">
        <v>102.17024000000001</v>
      </c>
      <c r="L150" s="31">
        <v>48.476647</v>
      </c>
      <c r="M150" s="32">
        <f>(K150-L150)/L150*100</f>
        <v>110.76177153919082</v>
      </c>
      <c r="N150" s="113">
        <f t="shared" ref="N150:N162" si="40">D150/D202*100</f>
        <v>3.3850227858966533</v>
      </c>
    </row>
    <row r="151" spans="1:14" ht="14.25" thickBot="1">
      <c r="A151" s="262"/>
      <c r="B151" s="211" t="s">
        <v>20</v>
      </c>
      <c r="C151" s="31">
        <v>17.360479000000002</v>
      </c>
      <c r="D151" s="32">
        <v>47.375388000000001</v>
      </c>
      <c r="E151" s="31">
        <v>49.578865</v>
      </c>
      <c r="F151" s="32">
        <f t="shared" si="39"/>
        <v>-4.4443877446569209</v>
      </c>
      <c r="G151" s="31">
        <v>568</v>
      </c>
      <c r="H151" s="31">
        <v>11360</v>
      </c>
      <c r="I151" s="31">
        <v>122</v>
      </c>
      <c r="J151" s="31">
        <v>9.9686219999999999</v>
      </c>
      <c r="K151" s="31">
        <v>48.802343</v>
      </c>
      <c r="L151" s="31">
        <v>21.386973000000001</v>
      </c>
      <c r="M151" s="31">
        <f>(K151-L151)/L151*100</f>
        <v>128.18723809115016</v>
      </c>
      <c r="N151" s="109">
        <f t="shared" si="40"/>
        <v>3.3996730324232871</v>
      </c>
    </row>
    <row r="152" spans="1:14" ht="14.25" thickBot="1">
      <c r="A152" s="262"/>
      <c r="B152" s="211" t="s">
        <v>21</v>
      </c>
      <c r="C152" s="31">
        <v>0</v>
      </c>
      <c r="D152" s="32">
        <v>1.4130339999999999</v>
      </c>
      <c r="E152" s="31">
        <v>1.4130339999999999</v>
      </c>
      <c r="F152" s="32">
        <f t="shared" si="39"/>
        <v>0</v>
      </c>
      <c r="G152" s="31">
        <v>1</v>
      </c>
      <c r="H152" s="31">
        <v>1872.27</v>
      </c>
      <c r="I152" s="31">
        <v>0</v>
      </c>
      <c r="J152" s="31">
        <v>0</v>
      </c>
      <c r="K152" s="31">
        <v>0</v>
      </c>
      <c r="L152" s="31">
        <v>0</v>
      </c>
      <c r="M152" s="31"/>
      <c r="N152" s="109">
        <f t="shared" si="40"/>
        <v>0.48624614636403563</v>
      </c>
    </row>
    <row r="153" spans="1:14" ht="14.25" thickBot="1">
      <c r="A153" s="262"/>
      <c r="B153" s="211" t="s">
        <v>22</v>
      </c>
      <c r="C153" s="31">
        <v>0.118865</v>
      </c>
      <c r="D153" s="32">
        <v>1.33962</v>
      </c>
      <c r="E153" s="31">
        <v>5.2575479999999999</v>
      </c>
      <c r="F153" s="32">
        <f t="shared" si="39"/>
        <v>-74.520061443090952</v>
      </c>
      <c r="G153" s="31">
        <v>42</v>
      </c>
      <c r="H153" s="31">
        <v>3191.938212</v>
      </c>
      <c r="I153" s="31">
        <v>0</v>
      </c>
      <c r="J153" s="31">
        <v>0</v>
      </c>
      <c r="K153" s="31">
        <v>0</v>
      </c>
      <c r="L153" s="31">
        <v>0</v>
      </c>
      <c r="M153" s="31" t="e">
        <f>(K153-L153)/L153*100</f>
        <v>#DIV/0!</v>
      </c>
      <c r="N153" s="109">
        <f t="shared" si="40"/>
        <v>0.61094927434963076</v>
      </c>
    </row>
    <row r="154" spans="1:14" ht="14.25" thickBot="1">
      <c r="A154" s="262"/>
      <c r="B154" s="211" t="s">
        <v>23</v>
      </c>
      <c r="C154" s="31">
        <v>2.4245380000000001</v>
      </c>
      <c r="D154" s="32">
        <v>2.4245380000000001</v>
      </c>
      <c r="E154" s="31">
        <v>0</v>
      </c>
      <c r="F154" s="32" t="e">
        <f t="shared" si="39"/>
        <v>#DIV/0!</v>
      </c>
      <c r="G154" s="31">
        <v>23</v>
      </c>
      <c r="H154" s="31">
        <v>23000</v>
      </c>
      <c r="I154" s="31">
        <v>0</v>
      </c>
      <c r="J154" s="31">
        <v>0</v>
      </c>
      <c r="K154" s="31">
        <v>0</v>
      </c>
      <c r="L154" s="31">
        <v>0</v>
      </c>
      <c r="M154" s="31"/>
      <c r="N154" s="109">
        <f t="shared" si="40"/>
        <v>12.167091366523856</v>
      </c>
    </row>
    <row r="155" spans="1:14" ht="14.25" thickBot="1">
      <c r="A155" s="262"/>
      <c r="B155" s="211" t="s">
        <v>24</v>
      </c>
      <c r="C155" s="31">
        <v>0.53773600000000099</v>
      </c>
      <c r="D155" s="32">
        <v>9.0001060000000006</v>
      </c>
      <c r="E155" s="31">
        <v>9.6796710000000008</v>
      </c>
      <c r="F155" s="32">
        <f t="shared" si="39"/>
        <v>-7.0205381980441297</v>
      </c>
      <c r="G155" s="31">
        <v>14</v>
      </c>
      <c r="H155" s="31">
        <v>3042.5541699999999</v>
      </c>
      <c r="I155" s="31">
        <v>1</v>
      </c>
      <c r="J155" s="31">
        <v>0</v>
      </c>
      <c r="K155" s="31">
        <v>0</v>
      </c>
      <c r="L155" s="31">
        <v>0.95</v>
      </c>
      <c r="M155" s="31"/>
      <c r="N155" s="109">
        <f t="shared" si="40"/>
        <v>1.5619989106852032</v>
      </c>
    </row>
    <row r="156" spans="1:14" ht="14.25" thickBot="1">
      <c r="A156" s="262"/>
      <c r="B156" s="211" t="s">
        <v>25</v>
      </c>
      <c r="C156" s="31">
        <v>0</v>
      </c>
      <c r="D156" s="32">
        <v>0</v>
      </c>
      <c r="E156" s="33">
        <v>0</v>
      </c>
      <c r="F156" s="32"/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/>
      <c r="N156" s="109">
        <f t="shared" si="40"/>
        <v>0</v>
      </c>
    </row>
    <row r="157" spans="1:14" ht="14.25" thickBot="1">
      <c r="A157" s="262"/>
      <c r="B157" s="211" t="s">
        <v>26</v>
      </c>
      <c r="C157" s="31">
        <v>4.624358</v>
      </c>
      <c r="D157" s="32">
        <v>16.029653</v>
      </c>
      <c r="E157" s="31">
        <v>47.613495</v>
      </c>
      <c r="F157" s="32">
        <f>(D157-E157)/E157*100</f>
        <v>-66.333803053105015</v>
      </c>
      <c r="G157" s="31">
        <v>456</v>
      </c>
      <c r="H157" s="31">
        <v>11355.294699</v>
      </c>
      <c r="I157" s="31">
        <v>6427</v>
      </c>
      <c r="J157" s="31">
        <v>0.82394800000000001</v>
      </c>
      <c r="K157" s="31">
        <v>1.586649</v>
      </c>
      <c r="L157" s="31">
        <v>0.29626400000000003</v>
      </c>
      <c r="M157" s="31">
        <f>(K157-L157)/L157*100</f>
        <v>435.5524127129857</v>
      </c>
      <c r="N157" s="109">
        <f t="shared" si="40"/>
        <v>2.8899787696085508</v>
      </c>
    </row>
    <row r="158" spans="1:14" ht="14.25" thickBot="1">
      <c r="A158" s="262"/>
      <c r="B158" s="211" t="s">
        <v>27</v>
      </c>
      <c r="C158" s="31">
        <v>0</v>
      </c>
      <c r="D158" s="32">
        <v>0</v>
      </c>
      <c r="E158" s="31">
        <v>0</v>
      </c>
      <c r="F158" s="32" t="e">
        <f>(D158-E158)/E158*100</f>
        <v>#DIV/0!</v>
      </c>
      <c r="G158" s="31">
        <v>0</v>
      </c>
      <c r="H158" s="31">
        <v>0</v>
      </c>
      <c r="I158" s="31">
        <v>0</v>
      </c>
      <c r="J158" s="31">
        <v>0</v>
      </c>
      <c r="K158" s="31">
        <v>0</v>
      </c>
      <c r="L158" s="31">
        <v>0</v>
      </c>
      <c r="M158" s="31"/>
      <c r="N158" s="109">
        <f t="shared" si="40"/>
        <v>0</v>
      </c>
    </row>
    <row r="159" spans="1:14" ht="14.25" thickBot="1">
      <c r="A159" s="262"/>
      <c r="B159" s="14" t="s">
        <v>28</v>
      </c>
      <c r="C159" s="31">
        <v>0</v>
      </c>
      <c r="D159" s="32">
        <v>0</v>
      </c>
      <c r="E159" s="34">
        <v>0</v>
      </c>
      <c r="F159" s="32"/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/>
      <c r="N159" s="109">
        <f t="shared" si="40"/>
        <v>0</v>
      </c>
    </row>
    <row r="160" spans="1:14" ht="14.25" thickBot="1">
      <c r="A160" s="262"/>
      <c r="B160" s="14" t="s">
        <v>29</v>
      </c>
      <c r="C160" s="31">
        <v>0</v>
      </c>
      <c r="D160" s="32">
        <v>0</v>
      </c>
      <c r="E160" s="34">
        <v>0</v>
      </c>
      <c r="F160" s="32"/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4">
        <v>0</v>
      </c>
      <c r="M160" s="31"/>
      <c r="N160" s="109">
        <f t="shared" si="40"/>
        <v>0</v>
      </c>
    </row>
    <row r="161" spans="1:14" ht="14.25" thickBot="1">
      <c r="A161" s="262"/>
      <c r="B161" s="14" t="s">
        <v>30</v>
      </c>
      <c r="C161" s="31">
        <v>0</v>
      </c>
      <c r="D161" s="32">
        <v>0</v>
      </c>
      <c r="E161" s="34">
        <v>0</v>
      </c>
      <c r="F161" s="32"/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4">
        <v>0</v>
      </c>
      <c r="M161" s="31"/>
      <c r="N161" s="109">
        <f t="shared" si="40"/>
        <v>0</v>
      </c>
    </row>
    <row r="162" spans="1:14" ht="14.25" thickBot="1">
      <c r="A162" s="263"/>
      <c r="B162" s="15" t="s">
        <v>126</v>
      </c>
      <c r="C162" s="16">
        <f t="shared" ref="C162:L162" si="41">C150+C152+C153+C154+C155+C156+C157+C158</f>
        <v>61.494698</v>
      </c>
      <c r="D162" s="16">
        <f t="shared" si="41"/>
        <v>171.410877</v>
      </c>
      <c r="E162" s="16">
        <f t="shared" si="41"/>
        <v>192.39310300000002</v>
      </c>
      <c r="F162" s="16">
        <f t="shared" ref="F162:F168" si="42">(D162-E162)/E162*100</f>
        <v>-10.90591381542405</v>
      </c>
      <c r="G162" s="16">
        <f t="shared" si="41"/>
        <v>1739</v>
      </c>
      <c r="H162" s="16">
        <f t="shared" si="41"/>
        <v>187672.08209099999</v>
      </c>
      <c r="I162" s="16">
        <f t="shared" si="41"/>
        <v>6681</v>
      </c>
      <c r="J162" s="16">
        <f t="shared" si="41"/>
        <v>32.610933000000003</v>
      </c>
      <c r="K162" s="16">
        <f t="shared" si="41"/>
        <v>103.756889</v>
      </c>
      <c r="L162" s="16">
        <f t="shared" si="41"/>
        <v>49.722911000000003</v>
      </c>
      <c r="M162" s="16">
        <f t="shared" ref="M162:M164" si="43">(K162-L162)/L162*100</f>
        <v>108.67018224254809</v>
      </c>
      <c r="N162" s="110">
        <f t="shared" si="40"/>
        <v>2.3442111100117886</v>
      </c>
    </row>
    <row r="163" spans="1:14" ht="15" thickTop="1" thickBot="1">
      <c r="A163" s="259" t="s">
        <v>42</v>
      </c>
      <c r="B163" s="18" t="s">
        <v>19</v>
      </c>
      <c r="C163" s="94">
        <v>3.93</v>
      </c>
      <c r="D163" s="94">
        <v>23.72</v>
      </c>
      <c r="E163" s="94">
        <v>16.100000000000001</v>
      </c>
      <c r="F163" s="111">
        <f t="shared" si="42"/>
        <v>47.329192546583833</v>
      </c>
      <c r="G163" s="95">
        <v>251</v>
      </c>
      <c r="H163" s="95">
        <v>41310.04</v>
      </c>
      <c r="I163" s="95">
        <v>45</v>
      </c>
      <c r="J163" s="95">
        <v>5.37</v>
      </c>
      <c r="K163" s="95">
        <v>18.96</v>
      </c>
      <c r="L163" s="95">
        <v>7.83</v>
      </c>
      <c r="M163" s="34">
        <f t="shared" si="43"/>
        <v>142.14559386973181</v>
      </c>
      <c r="N163" s="112">
        <f t="shared" ref="N163:N175" si="44">D163/D202*100</f>
        <v>0.56862966035001483</v>
      </c>
    </row>
    <row r="164" spans="1:14" ht="14.25" thickBot="1">
      <c r="A164" s="262"/>
      <c r="B164" s="211" t="s">
        <v>20</v>
      </c>
      <c r="C164" s="95">
        <v>0.52</v>
      </c>
      <c r="D164" s="95">
        <v>1.53</v>
      </c>
      <c r="E164" s="95">
        <v>5.13</v>
      </c>
      <c r="F164" s="32">
        <f t="shared" si="42"/>
        <v>-70.175438596491219</v>
      </c>
      <c r="G164" s="95">
        <v>19</v>
      </c>
      <c r="H164" s="95">
        <v>380</v>
      </c>
      <c r="I164" s="95">
        <v>8</v>
      </c>
      <c r="J164" s="95">
        <v>0.85</v>
      </c>
      <c r="K164" s="95">
        <v>1.56</v>
      </c>
      <c r="L164" s="95">
        <v>1.1299999999999999</v>
      </c>
      <c r="M164" s="34">
        <f t="shared" si="43"/>
        <v>38.053097345132763</v>
      </c>
      <c r="N164" s="109">
        <f t="shared" si="44"/>
        <v>0.10979329055009807</v>
      </c>
    </row>
    <row r="165" spans="1:14" ht="14.25" thickBot="1">
      <c r="A165" s="262"/>
      <c r="B165" s="211" t="s">
        <v>21</v>
      </c>
      <c r="C165" s="95">
        <v>0</v>
      </c>
      <c r="D165" s="95">
        <v>0</v>
      </c>
      <c r="E165" s="95">
        <v>0</v>
      </c>
      <c r="F165" s="32" t="e">
        <f t="shared" si="42"/>
        <v>#DIV/0!</v>
      </c>
      <c r="G165" s="95">
        <v>0</v>
      </c>
      <c r="H165" s="95">
        <v>0</v>
      </c>
      <c r="I165" s="95">
        <v>0</v>
      </c>
      <c r="J165" s="95">
        <v>0</v>
      </c>
      <c r="K165" s="95">
        <v>0</v>
      </c>
      <c r="L165" s="95">
        <v>0</v>
      </c>
      <c r="M165" s="34"/>
      <c r="N165" s="109">
        <f t="shared" si="44"/>
        <v>0</v>
      </c>
    </row>
    <row r="166" spans="1:14" ht="14.25" thickBot="1">
      <c r="A166" s="262"/>
      <c r="B166" s="211" t="s">
        <v>22</v>
      </c>
      <c r="C166" s="95">
        <v>0</v>
      </c>
      <c r="D166" s="95">
        <v>0.01</v>
      </c>
      <c r="E166" s="95">
        <v>0</v>
      </c>
      <c r="F166" s="32" t="e">
        <f t="shared" si="42"/>
        <v>#DIV/0!</v>
      </c>
      <c r="G166" s="95">
        <v>1</v>
      </c>
      <c r="H166" s="95">
        <v>10.7</v>
      </c>
      <c r="I166" s="95">
        <v>0</v>
      </c>
      <c r="J166" s="95">
        <v>0</v>
      </c>
      <c r="K166" s="95">
        <v>0</v>
      </c>
      <c r="L166" s="95">
        <v>0</v>
      </c>
      <c r="M166" s="34"/>
      <c r="N166" s="109">
        <f t="shared" si="44"/>
        <v>4.5606162519940784E-3</v>
      </c>
    </row>
    <row r="167" spans="1:14" ht="14.25" thickBot="1">
      <c r="A167" s="262"/>
      <c r="B167" s="211" t="s">
        <v>23</v>
      </c>
      <c r="C167" s="95">
        <v>0</v>
      </c>
      <c r="D167" s="95">
        <v>0</v>
      </c>
      <c r="E167" s="95">
        <v>0</v>
      </c>
      <c r="F167" s="32" t="e">
        <f t="shared" si="42"/>
        <v>#DIV/0!</v>
      </c>
      <c r="G167" s="95">
        <v>0</v>
      </c>
      <c r="H167" s="95">
        <v>0</v>
      </c>
      <c r="I167" s="95">
        <v>0</v>
      </c>
      <c r="J167" s="95">
        <v>0</v>
      </c>
      <c r="K167" s="95">
        <v>0</v>
      </c>
      <c r="L167" s="95">
        <v>0</v>
      </c>
      <c r="M167" s="34" t="e">
        <f>(K167-L167)/L167*100</f>
        <v>#DIV/0!</v>
      </c>
      <c r="N167" s="109">
        <f t="shared" si="44"/>
        <v>0</v>
      </c>
    </row>
    <row r="168" spans="1:14" ht="14.25" thickBot="1">
      <c r="A168" s="262"/>
      <c r="B168" s="211" t="s">
        <v>24</v>
      </c>
      <c r="C168" s="95">
        <v>0</v>
      </c>
      <c r="D168" s="95">
        <v>0</v>
      </c>
      <c r="E168" s="95">
        <v>0</v>
      </c>
      <c r="F168" s="32" t="e">
        <f t="shared" si="42"/>
        <v>#DIV/0!</v>
      </c>
      <c r="G168" s="95">
        <v>0</v>
      </c>
      <c r="H168" s="95">
        <v>0</v>
      </c>
      <c r="I168" s="95">
        <v>0</v>
      </c>
      <c r="J168" s="95">
        <v>0</v>
      </c>
      <c r="K168" s="95">
        <v>0</v>
      </c>
      <c r="L168" s="95">
        <v>0</v>
      </c>
      <c r="M168" s="34"/>
      <c r="N168" s="109">
        <f t="shared" si="44"/>
        <v>0</v>
      </c>
    </row>
    <row r="169" spans="1:14" ht="14.25" thickBot="1">
      <c r="A169" s="262"/>
      <c r="B169" s="211" t="s">
        <v>25</v>
      </c>
      <c r="C169" s="95">
        <v>0</v>
      </c>
      <c r="D169" s="95">
        <v>31.98</v>
      </c>
      <c r="E169" s="95">
        <v>0</v>
      </c>
      <c r="F169" s="32"/>
      <c r="G169" s="95">
        <v>3</v>
      </c>
      <c r="H169" s="95">
        <v>603.46</v>
      </c>
      <c r="I169" s="95">
        <v>0</v>
      </c>
      <c r="J169" s="95">
        <v>0</v>
      </c>
      <c r="K169" s="95">
        <v>0</v>
      </c>
      <c r="L169" s="95">
        <v>0</v>
      </c>
      <c r="M169" s="34"/>
      <c r="N169" s="109">
        <f t="shared" si="44"/>
        <v>2.3393469775675082</v>
      </c>
    </row>
    <row r="170" spans="1:14" ht="14.25" thickBot="1">
      <c r="A170" s="262"/>
      <c r="B170" s="211" t="s">
        <v>26</v>
      </c>
      <c r="C170" s="95">
        <v>0.17</v>
      </c>
      <c r="D170" s="95">
        <v>1.26</v>
      </c>
      <c r="E170" s="95">
        <v>0.15</v>
      </c>
      <c r="F170" s="32">
        <f>(D170-E170)/E170*100</f>
        <v>740.00000000000011</v>
      </c>
      <c r="G170" s="95">
        <v>162</v>
      </c>
      <c r="H170" s="95">
        <v>5329.38</v>
      </c>
      <c r="I170" s="95">
        <v>1</v>
      </c>
      <c r="J170" s="95">
        <v>0.5</v>
      </c>
      <c r="K170" s="95">
        <v>0.5</v>
      </c>
      <c r="L170" s="95">
        <v>5.44</v>
      </c>
      <c r="M170" s="34">
        <f>(K170-L170)/L170*100</f>
        <v>-90.808823529411768</v>
      </c>
      <c r="N170" s="109">
        <f t="shared" si="44"/>
        <v>0.22716482070490074</v>
      </c>
    </row>
    <row r="171" spans="1:14" ht="14.25" thickBot="1">
      <c r="A171" s="262"/>
      <c r="B171" s="211" t="s">
        <v>27</v>
      </c>
      <c r="C171" s="98">
        <v>0</v>
      </c>
      <c r="D171" s="98">
        <v>0</v>
      </c>
      <c r="E171" s="98">
        <v>0</v>
      </c>
      <c r="F171" s="32" t="e">
        <f>(D171-E171)/E171*100</f>
        <v>#DIV/0!</v>
      </c>
      <c r="G171" s="98"/>
      <c r="H171" s="98"/>
      <c r="I171" s="98"/>
      <c r="J171" s="98"/>
      <c r="K171" s="98"/>
      <c r="L171" s="98"/>
      <c r="M171" s="31"/>
      <c r="N171" s="109">
        <f t="shared" si="44"/>
        <v>0</v>
      </c>
    </row>
    <row r="172" spans="1:14" ht="14.25" thickBot="1">
      <c r="A172" s="262"/>
      <c r="B172" s="14" t="s">
        <v>28</v>
      </c>
      <c r="C172" s="98"/>
      <c r="D172" s="98"/>
      <c r="E172" s="98"/>
      <c r="F172" s="32"/>
      <c r="G172" s="23"/>
      <c r="H172" s="23"/>
      <c r="I172" s="23"/>
      <c r="J172" s="23"/>
      <c r="K172" s="23"/>
      <c r="L172" s="23"/>
      <c r="M172" s="31"/>
      <c r="N172" s="109">
        <f t="shared" si="44"/>
        <v>0</v>
      </c>
    </row>
    <row r="173" spans="1:14" ht="14.25" thickBot="1">
      <c r="A173" s="262"/>
      <c r="B173" s="14" t="s">
        <v>29</v>
      </c>
      <c r="C173" s="31"/>
      <c r="D173" s="31"/>
      <c r="E173" s="31"/>
      <c r="F173" s="32"/>
      <c r="G173" s="31"/>
      <c r="H173" s="31"/>
      <c r="I173" s="31"/>
      <c r="J173" s="31"/>
      <c r="K173" s="31"/>
      <c r="L173" s="31"/>
      <c r="M173" s="31"/>
      <c r="N173" s="109">
        <f t="shared" si="44"/>
        <v>0</v>
      </c>
    </row>
    <row r="174" spans="1:14" ht="14.25" thickBot="1">
      <c r="A174" s="262"/>
      <c r="B174" s="14" t="s">
        <v>30</v>
      </c>
      <c r="C174" s="31"/>
      <c r="D174" s="31"/>
      <c r="E174" s="31"/>
      <c r="F174" s="32"/>
      <c r="G174" s="31"/>
      <c r="H174" s="31"/>
      <c r="I174" s="31"/>
      <c r="J174" s="31"/>
      <c r="K174" s="31"/>
      <c r="L174" s="31"/>
      <c r="M174" s="31"/>
      <c r="N174" s="109">
        <f t="shared" si="44"/>
        <v>0</v>
      </c>
    </row>
    <row r="175" spans="1:14" ht="14.25" thickBot="1">
      <c r="A175" s="263"/>
      <c r="B175" s="15" t="s">
        <v>126</v>
      </c>
      <c r="C175" s="16">
        <f t="shared" ref="C175:L175" si="45">C163+C165+C166+C167+C168+C169+C170+C171</f>
        <v>4.1000000000000005</v>
      </c>
      <c r="D175" s="16">
        <f t="shared" si="45"/>
        <v>56.97</v>
      </c>
      <c r="E175" s="16">
        <f t="shared" si="45"/>
        <v>16.25</v>
      </c>
      <c r="F175" s="16">
        <f>(D175-E175)/E175*100</f>
        <v>250.58461538461535</v>
      </c>
      <c r="G175" s="16">
        <f t="shared" si="45"/>
        <v>417</v>
      </c>
      <c r="H175" s="16">
        <f t="shared" si="45"/>
        <v>47253.579999999994</v>
      </c>
      <c r="I175" s="16">
        <f t="shared" si="45"/>
        <v>46</v>
      </c>
      <c r="J175" s="16">
        <f t="shared" si="45"/>
        <v>5.87</v>
      </c>
      <c r="K175" s="16">
        <f t="shared" si="45"/>
        <v>19.46</v>
      </c>
      <c r="L175" s="16">
        <f t="shared" si="45"/>
        <v>13.27</v>
      </c>
      <c r="M175" s="16">
        <f t="shared" ref="M175:M178" si="46">(K175-L175)/L175*100</f>
        <v>46.646571213263009</v>
      </c>
      <c r="N175" s="110">
        <f t="shared" si="44"/>
        <v>0.77912037599207673</v>
      </c>
    </row>
    <row r="176" spans="1:14" ht="15" thickTop="1" thickBot="1">
      <c r="A176" s="262" t="s">
        <v>43</v>
      </c>
      <c r="B176" s="211" t="s">
        <v>19</v>
      </c>
      <c r="C176" s="34">
        <v>0.99</v>
      </c>
      <c r="D176" s="34">
        <v>5.48</v>
      </c>
      <c r="E176" s="34">
        <v>5.73</v>
      </c>
      <c r="F176" s="32">
        <f>(D176-E176)/E176*100</f>
        <v>-4.3630017452006982</v>
      </c>
      <c r="G176" s="34">
        <v>18</v>
      </c>
      <c r="H176" s="34">
        <v>2160.02</v>
      </c>
      <c r="I176" s="34">
        <v>4</v>
      </c>
      <c r="J176" s="34">
        <v>1.87</v>
      </c>
      <c r="K176" s="34">
        <v>1.89</v>
      </c>
      <c r="L176" s="34">
        <v>0.16</v>
      </c>
      <c r="M176" s="31">
        <f t="shared" si="46"/>
        <v>1081.25</v>
      </c>
      <c r="N176" s="109">
        <f t="shared" ref="N176:N188" si="47">D176/D202*100</f>
        <v>0.13136975289705233</v>
      </c>
    </row>
    <row r="177" spans="1:14" ht="14.25" thickBot="1">
      <c r="A177" s="262"/>
      <c r="B177" s="211" t="s">
        <v>20</v>
      </c>
      <c r="C177" s="34">
        <v>0.26</v>
      </c>
      <c r="D177" s="34">
        <v>0.92</v>
      </c>
      <c r="E177" s="34">
        <v>0.99</v>
      </c>
      <c r="F177" s="32">
        <f>(D177-E177)/E177*100</f>
        <v>-7.0707070707070665</v>
      </c>
      <c r="G177" s="34">
        <v>9</v>
      </c>
      <c r="H177" s="34">
        <v>180</v>
      </c>
      <c r="I177" s="34">
        <v>1</v>
      </c>
      <c r="J177" s="34">
        <v>0.24</v>
      </c>
      <c r="K177" s="34">
        <v>0.24</v>
      </c>
      <c r="L177" s="34">
        <v>0.16</v>
      </c>
      <c r="M177" s="31">
        <f t="shared" si="46"/>
        <v>49.999999999999986</v>
      </c>
      <c r="N177" s="109">
        <f t="shared" si="47"/>
        <v>6.6019494971300802E-2</v>
      </c>
    </row>
    <row r="178" spans="1:14" ht="14.25" thickBot="1">
      <c r="A178" s="262"/>
      <c r="B178" s="211" t="s">
        <v>21</v>
      </c>
      <c r="C178" s="34"/>
      <c r="D178" s="34"/>
      <c r="E178" s="34"/>
      <c r="F178" s="32" t="e">
        <f>(D178-E178)/E178*100</f>
        <v>#DIV/0!</v>
      </c>
      <c r="G178" s="34"/>
      <c r="H178" s="34"/>
      <c r="I178" s="34"/>
      <c r="J178" s="34"/>
      <c r="K178" s="34"/>
      <c r="L178" s="34"/>
      <c r="M178" s="31" t="e">
        <f t="shared" si="46"/>
        <v>#DIV/0!</v>
      </c>
      <c r="N178" s="109">
        <f t="shared" si="47"/>
        <v>0</v>
      </c>
    </row>
    <row r="179" spans="1:14" ht="14.25" thickBot="1">
      <c r="A179" s="262"/>
      <c r="B179" s="211" t="s">
        <v>22</v>
      </c>
      <c r="C179" s="34"/>
      <c r="D179" s="34"/>
      <c r="E179" s="34"/>
      <c r="F179" s="32" t="e">
        <f>(D179-E179)/E179*100</f>
        <v>#DIV/0!</v>
      </c>
      <c r="G179" s="34"/>
      <c r="H179" s="34"/>
      <c r="I179" s="34"/>
      <c r="J179" s="34"/>
      <c r="K179" s="34"/>
      <c r="L179" s="34"/>
      <c r="M179" s="31"/>
      <c r="N179" s="109">
        <f t="shared" si="47"/>
        <v>0</v>
      </c>
    </row>
    <row r="180" spans="1:14" ht="14.25" thickBot="1">
      <c r="A180" s="262"/>
      <c r="B180" s="211" t="s">
        <v>23</v>
      </c>
      <c r="C180" s="34"/>
      <c r="D180" s="34"/>
      <c r="E180" s="34"/>
      <c r="F180" s="32"/>
      <c r="G180" s="34"/>
      <c r="H180" s="34"/>
      <c r="I180" s="34"/>
      <c r="J180" s="34"/>
      <c r="K180" s="34"/>
      <c r="L180" s="34"/>
      <c r="M180" s="31"/>
      <c r="N180" s="109">
        <f t="shared" si="47"/>
        <v>0</v>
      </c>
    </row>
    <row r="181" spans="1:14" ht="14.25" thickBot="1">
      <c r="A181" s="262"/>
      <c r="B181" s="211" t="s">
        <v>24</v>
      </c>
      <c r="C181" s="34">
        <v>16.940000000000001</v>
      </c>
      <c r="D181" s="34">
        <v>35.65</v>
      </c>
      <c r="E181" s="34">
        <v>25.99</v>
      </c>
      <c r="F181" s="32">
        <f>(D181-E181)/E181*100</f>
        <v>37.168141592920357</v>
      </c>
      <c r="G181" s="34">
        <v>76</v>
      </c>
      <c r="H181" s="34">
        <v>6452.4</v>
      </c>
      <c r="I181" s="34">
        <v>2</v>
      </c>
      <c r="J181" s="34">
        <v>1.49</v>
      </c>
      <c r="K181" s="34">
        <v>8.49</v>
      </c>
      <c r="L181" s="34">
        <v>28.79</v>
      </c>
      <c r="M181" s="31">
        <f>(K181-L181)/L181*100</f>
        <v>-70.510593956234786</v>
      </c>
      <c r="N181" s="109">
        <f t="shared" si="47"/>
        <v>6.1871783694467029</v>
      </c>
    </row>
    <row r="182" spans="1:14" ht="14.25" thickBot="1">
      <c r="A182" s="262"/>
      <c r="B182" s="211" t="s">
        <v>25</v>
      </c>
      <c r="C182" s="34"/>
      <c r="D182" s="34"/>
      <c r="E182" s="34">
        <v>29.7</v>
      </c>
      <c r="F182" s="32">
        <f>(D182-E182)/E182*100</f>
        <v>-100</v>
      </c>
      <c r="G182" s="34"/>
      <c r="H182" s="34"/>
      <c r="I182" s="34">
        <v>41</v>
      </c>
      <c r="J182" s="34">
        <v>4.8</v>
      </c>
      <c r="K182" s="34">
        <v>19.39</v>
      </c>
      <c r="L182" s="34">
        <v>33.97</v>
      </c>
      <c r="M182" s="31">
        <f>(K182-L182)/L182*100</f>
        <v>-42.920223726817774</v>
      </c>
      <c r="N182" s="109">
        <f t="shared" si="47"/>
        <v>0</v>
      </c>
    </row>
    <row r="183" spans="1:14" ht="14.25" thickBot="1">
      <c r="A183" s="262"/>
      <c r="B183" s="211" t="s">
        <v>26</v>
      </c>
      <c r="C183" s="34">
        <v>1.2999999999999999E-2</v>
      </c>
      <c r="D183" s="34">
        <v>1.2999999999999999E-2</v>
      </c>
      <c r="E183" s="34">
        <v>1.2999999999999999E-2</v>
      </c>
      <c r="F183" s="32">
        <f>(D183-E183)/E183*100</f>
        <v>0</v>
      </c>
      <c r="G183" s="34">
        <v>1</v>
      </c>
      <c r="H183" s="34">
        <v>22</v>
      </c>
      <c r="I183" s="34"/>
      <c r="J183" s="34"/>
      <c r="K183" s="34"/>
      <c r="L183" s="34"/>
      <c r="M183" s="31"/>
      <c r="N183" s="109">
        <f t="shared" si="47"/>
        <v>2.3437640231458012E-3</v>
      </c>
    </row>
    <row r="184" spans="1:14" ht="14.25" thickBot="1">
      <c r="A184" s="262"/>
      <c r="B184" s="211" t="s">
        <v>27</v>
      </c>
      <c r="C184" s="34"/>
      <c r="D184" s="34">
        <v>0.01</v>
      </c>
      <c r="E184" s="34"/>
      <c r="F184" s="31"/>
      <c r="G184" s="34">
        <v>3</v>
      </c>
      <c r="H184" s="34">
        <v>900</v>
      </c>
      <c r="I184" s="34"/>
      <c r="J184" s="34"/>
      <c r="K184" s="34"/>
      <c r="L184" s="34"/>
      <c r="M184" s="31"/>
      <c r="N184" s="109">
        <f t="shared" si="47"/>
        <v>8.8526257011766456E-3</v>
      </c>
    </row>
    <row r="185" spans="1:14" ht="14.25" thickBot="1">
      <c r="A185" s="262"/>
      <c r="B185" s="14" t="s">
        <v>28</v>
      </c>
      <c r="C185" s="34"/>
      <c r="D185" s="34"/>
      <c r="E185" s="34"/>
      <c r="F185" s="31"/>
      <c r="G185" s="34"/>
      <c r="H185" s="34"/>
      <c r="I185" s="34"/>
      <c r="J185" s="34"/>
      <c r="K185" s="34"/>
      <c r="L185" s="34"/>
      <c r="M185" s="31"/>
      <c r="N185" s="109">
        <f t="shared" si="47"/>
        <v>0</v>
      </c>
    </row>
    <row r="186" spans="1:14" ht="14.25" thickBot="1">
      <c r="A186" s="262"/>
      <c r="B186" s="14" t="s">
        <v>29</v>
      </c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109">
        <f t="shared" si="47"/>
        <v>0</v>
      </c>
    </row>
    <row r="187" spans="1:14" ht="14.25" thickBot="1">
      <c r="A187" s="262"/>
      <c r="B187" s="14" t="s">
        <v>30</v>
      </c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109">
        <f t="shared" si="47"/>
        <v>0</v>
      </c>
    </row>
    <row r="188" spans="1:14" ht="14.25" thickBot="1">
      <c r="A188" s="263"/>
      <c r="B188" s="15" t="s">
        <v>126</v>
      </c>
      <c r="C188" s="16">
        <f t="shared" ref="C188:L188" si="48">C176+C178+C179+C180+C181+C182+C183+C184</f>
        <v>17.943000000000001</v>
      </c>
      <c r="D188" s="16">
        <f t="shared" si="48"/>
        <v>41.152999999999992</v>
      </c>
      <c r="E188" s="16">
        <f t="shared" si="48"/>
        <v>61.433</v>
      </c>
      <c r="F188" s="16">
        <f>(D188-E188)/E188*100</f>
        <v>-33.011573584229986</v>
      </c>
      <c r="G188" s="16">
        <f t="shared" si="48"/>
        <v>98</v>
      </c>
      <c r="H188" s="16">
        <f t="shared" si="48"/>
        <v>9534.42</v>
      </c>
      <c r="I188" s="16">
        <f t="shared" si="48"/>
        <v>47</v>
      </c>
      <c r="J188" s="16">
        <f t="shared" si="48"/>
        <v>8.16</v>
      </c>
      <c r="K188" s="16">
        <f t="shared" si="48"/>
        <v>29.770000000000003</v>
      </c>
      <c r="L188" s="16">
        <f t="shared" si="48"/>
        <v>62.92</v>
      </c>
      <c r="M188" s="16">
        <f>(K188-L188)/L188*100</f>
        <v>-52.685950413223139</v>
      </c>
      <c r="N188" s="110">
        <f t="shared" si="47"/>
        <v>0.56280745713887881</v>
      </c>
    </row>
    <row r="189" spans="1:14" ht="14.25" thickTop="1">
      <c r="A189" s="264" t="s">
        <v>46</v>
      </c>
      <c r="B189" s="211" t="s">
        <v>19</v>
      </c>
      <c r="C189" s="71"/>
      <c r="D189" s="71"/>
      <c r="E189" s="71">
        <v>24.65</v>
      </c>
      <c r="F189" s="34">
        <f>(D189-E189)/E189*100</f>
        <v>-100</v>
      </c>
      <c r="G189" s="72"/>
      <c r="H189" s="72"/>
      <c r="I189" s="72"/>
      <c r="J189" s="72"/>
      <c r="K189" s="72"/>
      <c r="L189" s="72"/>
      <c r="M189" s="34" t="e">
        <f>(K189-L189)/L189*100</f>
        <v>#DIV/0!</v>
      </c>
      <c r="N189" s="114">
        <f t="shared" ref="N189:N201" si="49">D189/D202*100</f>
        <v>0</v>
      </c>
    </row>
    <row r="190" spans="1:14">
      <c r="A190" s="265"/>
      <c r="B190" s="211" t="s">
        <v>20</v>
      </c>
      <c r="C190" s="72"/>
      <c r="D190" s="72"/>
      <c r="E190" s="72">
        <v>1.1200000000000001</v>
      </c>
      <c r="F190" s="31">
        <f>(D190-E190)/E190*100</f>
        <v>-100</v>
      </c>
      <c r="G190" s="72"/>
      <c r="H190" s="72"/>
      <c r="I190" s="72"/>
      <c r="J190" s="72"/>
      <c r="K190" s="72"/>
      <c r="L190" s="72"/>
      <c r="M190" s="31" t="e">
        <f>(K190-L190)/L190*100</f>
        <v>#DIV/0!</v>
      </c>
      <c r="N190" s="114">
        <f t="shared" si="49"/>
        <v>0</v>
      </c>
    </row>
    <row r="191" spans="1:14">
      <c r="A191" s="265"/>
      <c r="B191" s="211" t="s">
        <v>21</v>
      </c>
      <c r="C191" s="72"/>
      <c r="D191" s="72"/>
      <c r="E191" s="72"/>
      <c r="F191" s="31"/>
      <c r="G191" s="72"/>
      <c r="H191" s="72"/>
      <c r="I191" s="72"/>
      <c r="J191" s="72"/>
      <c r="K191" s="72"/>
      <c r="L191" s="72"/>
      <c r="M191" s="31"/>
      <c r="N191" s="114">
        <f t="shared" si="49"/>
        <v>0</v>
      </c>
    </row>
    <row r="192" spans="1:14">
      <c r="A192" s="265"/>
      <c r="B192" s="211" t="s">
        <v>22</v>
      </c>
      <c r="C192" s="72"/>
      <c r="D192" s="72"/>
      <c r="E192" s="72"/>
      <c r="F192" s="31"/>
      <c r="G192" s="72"/>
      <c r="H192" s="72"/>
      <c r="I192" s="72"/>
      <c r="J192" s="72"/>
      <c r="K192" s="72"/>
      <c r="L192" s="72"/>
      <c r="M192" s="31"/>
      <c r="N192" s="114">
        <f t="shared" si="49"/>
        <v>0</v>
      </c>
    </row>
    <row r="193" spans="1:14">
      <c r="A193" s="265"/>
      <c r="B193" s="211" t="s">
        <v>23</v>
      </c>
      <c r="C193" s="72"/>
      <c r="D193" s="72"/>
      <c r="E193" s="72"/>
      <c r="F193" s="31"/>
      <c r="G193" s="72"/>
      <c r="H193" s="72"/>
      <c r="I193" s="72"/>
      <c r="J193" s="72"/>
      <c r="K193" s="72"/>
      <c r="L193" s="72"/>
      <c r="M193" s="31"/>
      <c r="N193" s="114">
        <f t="shared" si="49"/>
        <v>0</v>
      </c>
    </row>
    <row r="194" spans="1:14">
      <c r="A194" s="265"/>
      <c r="B194" s="211" t="s">
        <v>24</v>
      </c>
      <c r="C194" s="72"/>
      <c r="D194" s="72"/>
      <c r="E194" s="72"/>
      <c r="F194" s="31" t="e">
        <f>(D194-E194)/E194*100</f>
        <v>#DIV/0!</v>
      </c>
      <c r="G194" s="72"/>
      <c r="H194" s="72"/>
      <c r="I194" s="72"/>
      <c r="J194" s="72"/>
      <c r="K194" s="72"/>
      <c r="L194" s="72"/>
      <c r="M194" s="31"/>
      <c r="N194" s="114">
        <f t="shared" si="49"/>
        <v>0</v>
      </c>
    </row>
    <row r="195" spans="1:14">
      <c r="A195" s="265"/>
      <c r="B195" s="211" t="s">
        <v>25</v>
      </c>
      <c r="C195" s="74"/>
      <c r="D195" s="74"/>
      <c r="E195" s="74"/>
      <c r="F195" s="31"/>
      <c r="G195" s="74"/>
      <c r="H195" s="74"/>
      <c r="I195" s="74"/>
      <c r="J195" s="74"/>
      <c r="K195" s="74"/>
      <c r="L195" s="74"/>
      <c r="M195" s="31"/>
      <c r="N195" s="114">
        <f t="shared" si="49"/>
        <v>0</v>
      </c>
    </row>
    <row r="196" spans="1:14">
      <c r="A196" s="265"/>
      <c r="B196" s="211" t="s">
        <v>26</v>
      </c>
      <c r="C196" s="72"/>
      <c r="D196" s="72"/>
      <c r="E196" s="72">
        <v>2.3E-2</v>
      </c>
      <c r="F196" s="31">
        <f>(D196-E196)/E196*100</f>
        <v>-100</v>
      </c>
      <c r="G196" s="72"/>
      <c r="H196" s="72"/>
      <c r="I196" s="72"/>
      <c r="J196" s="72"/>
      <c r="K196" s="72"/>
      <c r="L196" s="72"/>
      <c r="M196" s="31"/>
      <c r="N196" s="114">
        <f t="shared" si="49"/>
        <v>0</v>
      </c>
    </row>
    <row r="197" spans="1:14">
      <c r="A197" s="265"/>
      <c r="B197" s="211" t="s">
        <v>27</v>
      </c>
      <c r="C197" s="72"/>
      <c r="D197" s="72"/>
      <c r="E197" s="72"/>
      <c r="F197" s="31"/>
      <c r="G197" s="72"/>
      <c r="H197" s="72"/>
      <c r="I197" s="72"/>
      <c r="J197" s="72"/>
      <c r="K197" s="72"/>
      <c r="L197" s="72"/>
      <c r="M197" s="31"/>
      <c r="N197" s="114">
        <f t="shared" si="49"/>
        <v>0</v>
      </c>
    </row>
    <row r="198" spans="1:14">
      <c r="A198" s="265"/>
      <c r="B198" s="14" t="s">
        <v>28</v>
      </c>
      <c r="C198" s="75"/>
      <c r="D198" s="75"/>
      <c r="E198" s="75"/>
      <c r="F198" s="31"/>
      <c r="G198" s="75"/>
      <c r="H198" s="75"/>
      <c r="I198" s="75"/>
      <c r="J198" s="75"/>
      <c r="K198" s="75"/>
      <c r="L198" s="75"/>
      <c r="M198" s="31"/>
      <c r="N198" s="114">
        <f t="shared" si="49"/>
        <v>0</v>
      </c>
    </row>
    <row r="199" spans="1:14">
      <c r="A199" s="265"/>
      <c r="B199" s="14" t="s">
        <v>29</v>
      </c>
      <c r="C199" s="75"/>
      <c r="D199" s="75"/>
      <c r="E199" s="75"/>
      <c r="F199" s="31"/>
      <c r="G199" s="75"/>
      <c r="H199" s="75"/>
      <c r="I199" s="75"/>
      <c r="J199" s="75"/>
      <c r="K199" s="75"/>
      <c r="L199" s="75"/>
      <c r="M199" s="31"/>
      <c r="N199" s="114">
        <f t="shared" si="49"/>
        <v>0</v>
      </c>
    </row>
    <row r="200" spans="1:14">
      <c r="A200" s="265"/>
      <c r="B200" s="14" t="s">
        <v>30</v>
      </c>
      <c r="C200" s="75"/>
      <c r="D200" s="75"/>
      <c r="E200" s="75"/>
      <c r="F200" s="31"/>
      <c r="G200" s="75"/>
      <c r="H200" s="75"/>
      <c r="I200" s="75"/>
      <c r="J200" s="75"/>
      <c r="K200" s="75"/>
      <c r="L200" s="75"/>
      <c r="M200" s="31"/>
      <c r="N200" s="114">
        <f t="shared" si="49"/>
        <v>0</v>
      </c>
    </row>
    <row r="201" spans="1:14" ht="14.25" thickBot="1">
      <c r="A201" s="261"/>
      <c r="B201" s="15" t="s">
        <v>126</v>
      </c>
      <c r="C201" s="16">
        <f t="shared" ref="C201:L201" si="50">C189+C191+C192+C193+C194+C195+C196+C197</f>
        <v>0</v>
      </c>
      <c r="D201" s="16">
        <f t="shared" si="50"/>
        <v>0</v>
      </c>
      <c r="E201" s="16">
        <f t="shared" si="50"/>
        <v>24.672999999999998</v>
      </c>
      <c r="F201" s="16">
        <f t="shared" ref="F201:F214" si="51">(D201-E201)/E201*100</f>
        <v>-100</v>
      </c>
      <c r="G201" s="16">
        <f t="shared" si="50"/>
        <v>0</v>
      </c>
      <c r="H201" s="16">
        <f t="shared" si="50"/>
        <v>0</v>
      </c>
      <c r="I201" s="16">
        <f t="shared" si="50"/>
        <v>0</v>
      </c>
      <c r="J201" s="16">
        <f t="shared" si="50"/>
        <v>0</v>
      </c>
      <c r="K201" s="16">
        <f t="shared" si="50"/>
        <v>0</v>
      </c>
      <c r="L201" s="16">
        <f t="shared" si="50"/>
        <v>0</v>
      </c>
      <c r="M201" s="16" t="e">
        <f>(K201-L201)/L201*100</f>
        <v>#DIV/0!</v>
      </c>
      <c r="N201" s="110">
        <f t="shared" si="49"/>
        <v>0</v>
      </c>
    </row>
    <row r="202" spans="1:14" ht="15" thickTop="1" thickBot="1">
      <c r="A202" s="260" t="s">
        <v>127</v>
      </c>
      <c r="B202" s="211" t="s">
        <v>19</v>
      </c>
      <c r="C202" s="32">
        <f>C7+C20+C33+C46+C59+C72+C85+C98+C111+C124+C137+C150+C163+C176+C189</f>
        <v>1663.0649200000005</v>
      </c>
      <c r="D202" s="32">
        <f>D7+D20+D33+D46+D59+D72+D85+D98+D111+D124+D137+D150+D163+D176+D189</f>
        <v>4171.4320680000001</v>
      </c>
      <c r="E202" s="32">
        <f>E7+E20+E33+E46+E59+E72+E85+E98+E111+E124+E137+E150+E163+E176+E189</f>
        <v>4209.71569</v>
      </c>
      <c r="F202" s="32">
        <f t="shared" si="51"/>
        <v>-0.90941110562266803</v>
      </c>
      <c r="G202" s="32">
        <f t="shared" ref="G202:L213" si="52">G7+G20+G33+G46+G59+G72+G85+G98+G111+G124+G137+G150+G163+G176+G189</f>
        <v>31401</v>
      </c>
      <c r="H202" s="32">
        <f t="shared" si="52"/>
        <v>4496401.1262239972</v>
      </c>
      <c r="I202" s="32">
        <f t="shared" si="52"/>
        <v>4021</v>
      </c>
      <c r="J202" s="32">
        <f t="shared" si="52"/>
        <v>1844.7869989999997</v>
      </c>
      <c r="K202" s="32">
        <f t="shared" si="52"/>
        <v>4505.6771710000012</v>
      </c>
      <c r="L202" s="32">
        <f t="shared" si="52"/>
        <v>3186.8722529999991</v>
      </c>
      <c r="M202" s="32">
        <f t="shared" ref="M202:M214" si="53">(K202-L202)/L202*100</f>
        <v>41.38242180114154</v>
      </c>
      <c r="N202" s="113">
        <f>D202/D214*100</f>
        <v>57.048406551616047</v>
      </c>
    </row>
    <row r="203" spans="1:14" ht="14.25" thickBot="1">
      <c r="A203" s="262"/>
      <c r="B203" s="211" t="s">
        <v>20</v>
      </c>
      <c r="C203" s="32">
        <f t="shared" ref="C203:E213" si="54">C8+C21+C34+C47+C60+C73+C86+C99+C112+C125+C138+C151+C164+C177+C190</f>
        <v>555.08561600000007</v>
      </c>
      <c r="D203" s="32">
        <f t="shared" si="54"/>
        <v>1393.5277760000001</v>
      </c>
      <c r="E203" s="32">
        <f t="shared" si="54"/>
        <v>1167.8344930000001</v>
      </c>
      <c r="F203" s="31">
        <f t="shared" si="51"/>
        <v>19.325793539478891</v>
      </c>
      <c r="G203" s="32">
        <f>G8+G21+G34+G47+G60+G73+G86+G99+G112+G125+G138+G151+G164+G177+G190</f>
        <v>16006</v>
      </c>
      <c r="H203" s="32">
        <f>H8+H21+H34+H47+H60+H73+H86+H99+H112+H125+H138+H151+H164+H177+H190</f>
        <v>319960</v>
      </c>
      <c r="I203" s="32">
        <f t="shared" si="52"/>
        <v>2409</v>
      </c>
      <c r="J203" s="32">
        <f t="shared" si="52"/>
        <v>655.80741199999989</v>
      </c>
      <c r="K203" s="32">
        <f t="shared" si="52"/>
        <v>1596.1999779999999</v>
      </c>
      <c r="L203" s="32">
        <f t="shared" si="52"/>
        <v>1164.2138130000001</v>
      </c>
      <c r="M203" s="31">
        <f t="shared" si="53"/>
        <v>37.105397666330539</v>
      </c>
      <c r="N203" s="109">
        <f>D203/D214*100</f>
        <v>19.057852989161358</v>
      </c>
    </row>
    <row r="204" spans="1:14" ht="14.25" thickBot="1">
      <c r="A204" s="262"/>
      <c r="B204" s="211" t="s">
        <v>21</v>
      </c>
      <c r="C204" s="32">
        <f t="shared" si="54"/>
        <v>55.754648999999993</v>
      </c>
      <c r="D204" s="32">
        <f t="shared" si="54"/>
        <v>290.60055499999999</v>
      </c>
      <c r="E204" s="32">
        <f t="shared" si="54"/>
        <v>294.83906599999995</v>
      </c>
      <c r="F204" s="31">
        <f t="shared" si="51"/>
        <v>-1.4375676390183521</v>
      </c>
      <c r="G204" s="32">
        <f t="shared" ref="G204:H213" si="55">G9+G22+G35+G48+G61+G74+G87+G100+G113+G126+G139+G152+G165+G178+G191</f>
        <v>472</v>
      </c>
      <c r="H204" s="32">
        <f>H9+H22+H35+H48+H61+H74+H87+H100+H113+H126+H139+H152+H165+H178+H191</f>
        <v>354292.31699999998</v>
      </c>
      <c r="I204" s="32">
        <f t="shared" si="52"/>
        <v>21</v>
      </c>
      <c r="J204" s="32">
        <f t="shared" si="52"/>
        <v>63.881379000000003</v>
      </c>
      <c r="K204" s="32">
        <f t="shared" si="52"/>
        <v>91.283794999999998</v>
      </c>
      <c r="L204" s="32">
        <f t="shared" si="52"/>
        <v>63.267569999999999</v>
      </c>
      <c r="M204" s="31">
        <f t="shared" si="53"/>
        <v>44.282125897991655</v>
      </c>
      <c r="N204" s="109">
        <f>D204/D214*100</f>
        <v>3.9742463344761481</v>
      </c>
    </row>
    <row r="205" spans="1:14" ht="14.25" thickBot="1">
      <c r="A205" s="262"/>
      <c r="B205" s="211" t="s">
        <v>22</v>
      </c>
      <c r="C205" s="32">
        <f t="shared" si="54"/>
        <v>60.867524000000003</v>
      </c>
      <c r="D205" s="32">
        <f t="shared" si="54"/>
        <v>219.26861299999999</v>
      </c>
      <c r="E205" s="32">
        <f t="shared" si="54"/>
        <v>224.65784999999994</v>
      </c>
      <c r="F205" s="31">
        <f t="shared" si="51"/>
        <v>-2.3988643174498256</v>
      </c>
      <c r="G205" s="32">
        <f t="shared" si="55"/>
        <v>7263</v>
      </c>
      <c r="H205" s="32">
        <f t="shared" si="55"/>
        <v>157565.75821200004</v>
      </c>
      <c r="I205" s="32">
        <f t="shared" si="52"/>
        <v>94</v>
      </c>
      <c r="J205" s="32">
        <f t="shared" si="52"/>
        <v>6.5164799999999996</v>
      </c>
      <c r="K205" s="32">
        <f t="shared" si="52"/>
        <v>13.987680000000001</v>
      </c>
      <c r="L205" s="32">
        <f t="shared" si="52"/>
        <v>21.71</v>
      </c>
      <c r="M205" s="31">
        <f t="shared" si="53"/>
        <v>-35.570336250575771</v>
      </c>
      <c r="N205" s="109">
        <f>D205/D214*100</f>
        <v>2.9987123785118688</v>
      </c>
    </row>
    <row r="206" spans="1:14" ht="14.25" thickBot="1">
      <c r="A206" s="262"/>
      <c r="B206" s="211" t="s">
        <v>23</v>
      </c>
      <c r="C206" s="32">
        <f t="shared" si="54"/>
        <v>12.134681</v>
      </c>
      <c r="D206" s="32">
        <f t="shared" si="54"/>
        <v>19.927014</v>
      </c>
      <c r="E206" s="32">
        <f t="shared" si="54"/>
        <v>14.414709999999999</v>
      </c>
      <c r="F206" s="31">
        <f t="shared" si="51"/>
        <v>38.240824824085955</v>
      </c>
      <c r="G206" s="32">
        <f t="shared" si="55"/>
        <v>278</v>
      </c>
      <c r="H206" s="32">
        <f t="shared" si="55"/>
        <v>104794.76</v>
      </c>
      <c r="I206" s="32">
        <f t="shared" si="52"/>
        <v>1</v>
      </c>
      <c r="J206" s="32">
        <f t="shared" si="52"/>
        <v>7.3669979999999997</v>
      </c>
      <c r="K206" s="32">
        <f t="shared" si="52"/>
        <v>7.3669979999999997</v>
      </c>
      <c r="L206" s="32">
        <f t="shared" si="52"/>
        <v>10.62</v>
      </c>
      <c r="M206" s="31">
        <f t="shared" si="53"/>
        <v>-30.630903954802257</v>
      </c>
      <c r="N206" s="109">
        <f>D206/D214*100</f>
        <v>0.27252137335579035</v>
      </c>
    </row>
    <row r="207" spans="1:14" ht="14.25" thickBot="1">
      <c r="A207" s="262"/>
      <c r="B207" s="211" t="s">
        <v>24</v>
      </c>
      <c r="C207" s="32">
        <f t="shared" si="54"/>
        <v>187.97723100000005</v>
      </c>
      <c r="D207" s="32">
        <f t="shared" si="54"/>
        <v>576.19156699999985</v>
      </c>
      <c r="E207" s="32">
        <f t="shared" si="54"/>
        <v>501.50697399999996</v>
      </c>
      <c r="F207" s="31">
        <f t="shared" si="51"/>
        <v>14.892034781554184</v>
      </c>
      <c r="G207" s="32">
        <f t="shared" si="55"/>
        <v>1337</v>
      </c>
      <c r="H207" s="32">
        <f t="shared" si="55"/>
        <v>599882.23702700005</v>
      </c>
      <c r="I207" s="32">
        <f t="shared" si="52"/>
        <v>119</v>
      </c>
      <c r="J207" s="32">
        <f t="shared" si="52"/>
        <v>82.067712999999998</v>
      </c>
      <c r="K207" s="32">
        <f t="shared" si="52"/>
        <v>216.88845800000001</v>
      </c>
      <c r="L207" s="32">
        <f t="shared" si="52"/>
        <v>58.644999999999996</v>
      </c>
      <c r="M207" s="31">
        <f t="shared" si="53"/>
        <v>269.83282121237966</v>
      </c>
      <c r="N207" s="109">
        <f>D207/D214*100</f>
        <v>7.8799822770669419</v>
      </c>
    </row>
    <row r="208" spans="1:14" ht="14.25" thickBot="1">
      <c r="A208" s="262"/>
      <c r="B208" s="211" t="s">
        <v>25</v>
      </c>
      <c r="C208" s="32">
        <f t="shared" si="54"/>
        <v>306.03381199999995</v>
      </c>
      <c r="D208" s="32">
        <f t="shared" si="54"/>
        <v>1367.0481680000003</v>
      </c>
      <c r="E208" s="32">
        <f t="shared" si="54"/>
        <v>1012.453696</v>
      </c>
      <c r="F208" s="31">
        <f t="shared" si="51"/>
        <v>35.023277943567329</v>
      </c>
      <c r="G208" s="32">
        <f t="shared" si="55"/>
        <v>252</v>
      </c>
      <c r="H208" s="32">
        <f t="shared" si="55"/>
        <v>20753.255976</v>
      </c>
      <c r="I208" s="32">
        <f t="shared" si="52"/>
        <v>357</v>
      </c>
      <c r="J208" s="32">
        <f t="shared" si="52"/>
        <v>155.37940000000003</v>
      </c>
      <c r="K208" s="32">
        <f t="shared" si="52"/>
        <v>305.82680099999999</v>
      </c>
      <c r="L208" s="32">
        <f t="shared" si="52"/>
        <v>999.35583300000008</v>
      </c>
      <c r="M208" s="31">
        <f t="shared" si="53"/>
        <v>-69.3976068482106</v>
      </c>
      <c r="N208" s="109">
        <f>D208/D214*100</f>
        <v>18.69571849484711</v>
      </c>
    </row>
    <row r="209" spans="1:14" ht="14.25" thickBot="1">
      <c r="A209" s="262"/>
      <c r="B209" s="211" t="s">
        <v>26</v>
      </c>
      <c r="C209" s="32">
        <f t="shared" si="54"/>
        <v>172.88311600000003</v>
      </c>
      <c r="D209" s="32">
        <f t="shared" si="54"/>
        <v>554.66334800000016</v>
      </c>
      <c r="E209" s="32">
        <f t="shared" si="54"/>
        <v>435.99916799999983</v>
      </c>
      <c r="F209" s="31">
        <f t="shared" si="51"/>
        <v>27.216606982149187</v>
      </c>
      <c r="G209" s="32">
        <f t="shared" si="55"/>
        <v>26632</v>
      </c>
      <c r="H209" s="32">
        <f t="shared" si="55"/>
        <v>5426603.1146989986</v>
      </c>
      <c r="I209" s="32">
        <f t="shared" si="52"/>
        <v>18666</v>
      </c>
      <c r="J209" s="32">
        <f t="shared" si="52"/>
        <v>77.930901000000006</v>
      </c>
      <c r="K209" s="32">
        <f t="shared" si="52"/>
        <v>197.00522899999999</v>
      </c>
      <c r="L209" s="32">
        <f t="shared" si="52"/>
        <v>167.70731600000002</v>
      </c>
      <c r="M209" s="31">
        <f t="shared" si="53"/>
        <v>17.469669003587153</v>
      </c>
      <c r="N209" s="109">
        <f>D209/D214*100</f>
        <v>7.5855628619059896</v>
      </c>
    </row>
    <row r="210" spans="1:14" ht="14.25" thickBot="1">
      <c r="A210" s="262"/>
      <c r="B210" s="211" t="s">
        <v>27</v>
      </c>
      <c r="C210" s="32">
        <f t="shared" si="54"/>
        <v>13.504216999999999</v>
      </c>
      <c r="D210" s="32">
        <f t="shared" si="54"/>
        <v>112.960836</v>
      </c>
      <c r="E210" s="32">
        <f t="shared" si="54"/>
        <v>79.858362</v>
      </c>
      <c r="F210" s="31">
        <f t="shared" si="51"/>
        <v>41.451481311374756</v>
      </c>
      <c r="G210" s="32">
        <f t="shared" si="55"/>
        <v>36</v>
      </c>
      <c r="H210" s="32">
        <f t="shared" si="55"/>
        <v>33296.251092999999</v>
      </c>
      <c r="I210" s="32">
        <f t="shared" si="52"/>
        <v>0</v>
      </c>
      <c r="J210" s="32">
        <f t="shared" si="52"/>
        <v>0</v>
      </c>
      <c r="K210" s="32">
        <f t="shared" si="52"/>
        <v>71</v>
      </c>
      <c r="L210" s="32">
        <f t="shared" si="52"/>
        <v>0</v>
      </c>
      <c r="M210" s="31" t="e">
        <f t="shared" si="53"/>
        <v>#DIV/0!</v>
      </c>
      <c r="N210" s="109">
        <f>D210/D214*100</f>
        <v>1.5448497282201039</v>
      </c>
    </row>
    <row r="211" spans="1:14" ht="14.25" thickBot="1">
      <c r="A211" s="262"/>
      <c r="B211" s="14" t="s">
        <v>28</v>
      </c>
      <c r="C211" s="32">
        <f t="shared" si="54"/>
        <v>15</v>
      </c>
      <c r="D211" s="32">
        <f t="shared" si="54"/>
        <v>91.124596999999994</v>
      </c>
      <c r="E211" s="32">
        <f t="shared" si="54"/>
        <v>78.39</v>
      </c>
      <c r="F211" s="31">
        <f t="shared" si="51"/>
        <v>16.245180507717812</v>
      </c>
      <c r="G211" s="32">
        <f t="shared" si="55"/>
        <v>21</v>
      </c>
      <c r="H211" s="32">
        <f t="shared" si="55"/>
        <v>27470.18</v>
      </c>
      <c r="I211" s="32">
        <f t="shared" si="52"/>
        <v>0</v>
      </c>
      <c r="J211" s="32">
        <f t="shared" si="52"/>
        <v>0</v>
      </c>
      <c r="K211" s="32">
        <f t="shared" si="52"/>
        <v>71</v>
      </c>
      <c r="L211" s="32">
        <f t="shared" si="52"/>
        <v>0</v>
      </c>
      <c r="M211" s="31" t="e">
        <f t="shared" si="53"/>
        <v>#DIV/0!</v>
      </c>
      <c r="N211" s="109">
        <f>D211/D214*100</f>
        <v>1.2462178388058007</v>
      </c>
    </row>
    <row r="212" spans="1:14" ht="14.25" thickBot="1">
      <c r="A212" s="262"/>
      <c r="B212" s="14" t="s">
        <v>29</v>
      </c>
      <c r="C212" s="32">
        <f t="shared" si="54"/>
        <v>0</v>
      </c>
      <c r="D212" s="32">
        <f t="shared" si="54"/>
        <v>17.862876999999997</v>
      </c>
      <c r="E212" s="32">
        <f t="shared" si="54"/>
        <v>4.466075</v>
      </c>
      <c r="F212" s="31">
        <f t="shared" si="51"/>
        <v>299.96813757046169</v>
      </c>
      <c r="G212" s="32">
        <f t="shared" si="55"/>
        <v>7</v>
      </c>
      <c r="H212" s="32">
        <f t="shared" si="55"/>
        <v>4865.2031299999999</v>
      </c>
      <c r="I212" s="32">
        <f t="shared" si="52"/>
        <v>0</v>
      </c>
      <c r="J212" s="32">
        <f t="shared" si="52"/>
        <v>0</v>
      </c>
      <c r="K212" s="32">
        <f t="shared" si="52"/>
        <v>0</v>
      </c>
      <c r="L212" s="32">
        <f t="shared" si="52"/>
        <v>0</v>
      </c>
      <c r="M212" s="31" t="e">
        <f t="shared" si="53"/>
        <v>#DIV/0!</v>
      </c>
      <c r="N212" s="109">
        <f>D212/D214*100</f>
        <v>0.24429228443988443</v>
      </c>
    </row>
    <row r="213" spans="1:14" ht="14.25" thickBot="1">
      <c r="A213" s="262"/>
      <c r="B213" s="14" t="s">
        <v>30</v>
      </c>
      <c r="C213" s="32">
        <f t="shared" si="54"/>
        <v>-1.4957829999999999</v>
      </c>
      <c r="D213" s="32">
        <f t="shared" si="54"/>
        <v>3.9633620000000001</v>
      </c>
      <c r="E213" s="32">
        <f t="shared" si="54"/>
        <v>2.9579569999999999</v>
      </c>
      <c r="F213" s="31">
        <f t="shared" si="51"/>
        <v>33.989845018031026</v>
      </c>
      <c r="G213" s="32">
        <f t="shared" si="55"/>
        <v>6</v>
      </c>
      <c r="H213" s="32">
        <f t="shared" si="55"/>
        <v>66.189340000000001</v>
      </c>
      <c r="I213" s="32">
        <f t="shared" si="52"/>
        <v>0</v>
      </c>
      <c r="J213" s="32">
        <f t="shared" si="52"/>
        <v>0</v>
      </c>
      <c r="K213" s="32">
        <f t="shared" si="52"/>
        <v>0</v>
      </c>
      <c r="L213" s="32">
        <f t="shared" si="52"/>
        <v>0</v>
      </c>
      <c r="M213" s="31" t="e">
        <f t="shared" si="53"/>
        <v>#DIV/0!</v>
      </c>
      <c r="N213" s="109">
        <f>D213/D214*100</f>
        <v>5.4202845210333674E-2</v>
      </c>
    </row>
    <row r="214" spans="1:14" ht="14.25" thickBot="1">
      <c r="A214" s="266"/>
      <c r="B214" s="35" t="s">
        <v>126</v>
      </c>
      <c r="C214" s="36">
        <f t="shared" ref="C214:L214" si="56">C202+C204+C205+C206+C207+C208+C209+C210</f>
        <v>2472.2201500000006</v>
      </c>
      <c r="D214" s="36">
        <f t="shared" si="56"/>
        <v>7312.0921690000005</v>
      </c>
      <c r="E214" s="36">
        <f>E202+E204+E205+E206+E207+E208+E209+E210</f>
        <v>6773.4455159999989</v>
      </c>
      <c r="F214" s="36">
        <f t="shared" si="51"/>
        <v>7.9523287184879417</v>
      </c>
      <c r="G214" s="36">
        <f t="shared" si="56"/>
        <v>67671</v>
      </c>
      <c r="H214" s="36">
        <f t="shared" si="56"/>
        <v>11193588.820230994</v>
      </c>
      <c r="I214" s="36">
        <f t="shared" si="56"/>
        <v>23279</v>
      </c>
      <c r="J214" s="36">
        <f t="shared" si="56"/>
        <v>2237.9298699999995</v>
      </c>
      <c r="K214" s="36">
        <f t="shared" si="56"/>
        <v>5409.0361320000029</v>
      </c>
      <c r="L214" s="36">
        <f t="shared" si="56"/>
        <v>4508.1779719999995</v>
      </c>
      <c r="M214" s="36">
        <f t="shared" si="53"/>
        <v>19.982755019770178</v>
      </c>
      <c r="N214" s="115">
        <f>D214/D214*100</f>
        <v>100</v>
      </c>
    </row>
    <row r="219" spans="1:14">
      <c r="A219" s="226" t="s">
        <v>136</v>
      </c>
      <c r="B219" s="226"/>
      <c r="C219" s="226"/>
      <c r="D219" s="226"/>
      <c r="E219" s="226"/>
      <c r="F219" s="226"/>
      <c r="G219" s="226"/>
      <c r="H219" s="226"/>
      <c r="I219" s="226"/>
      <c r="J219" s="226"/>
      <c r="K219" s="226"/>
      <c r="L219" s="226"/>
      <c r="M219" s="226"/>
      <c r="N219" s="226"/>
    </row>
    <row r="220" spans="1:14">
      <c r="A220" s="226"/>
      <c r="B220" s="226"/>
      <c r="C220" s="226"/>
      <c r="D220" s="226"/>
      <c r="E220" s="226"/>
      <c r="F220" s="226"/>
      <c r="G220" s="226"/>
      <c r="H220" s="226"/>
      <c r="I220" s="226"/>
      <c r="J220" s="226"/>
      <c r="K220" s="226"/>
      <c r="L220" s="226"/>
      <c r="M220" s="226"/>
      <c r="N220" s="226"/>
    </row>
    <row r="221" spans="1:14" ht="14.25" thickBot="1">
      <c r="A221" s="273" t="str">
        <f>A3</f>
        <v>财字3号表                                             （2024年2月）                                           单位：万元</v>
      </c>
      <c r="B221" s="273"/>
      <c r="C221" s="273"/>
      <c r="D221" s="273"/>
      <c r="E221" s="273"/>
      <c r="F221" s="273"/>
      <c r="G221" s="273"/>
      <c r="H221" s="273"/>
      <c r="I221" s="273"/>
      <c r="J221" s="273"/>
      <c r="K221" s="273"/>
      <c r="L221" s="273"/>
      <c r="M221" s="273"/>
      <c r="N221" s="273"/>
    </row>
    <row r="222" spans="1:14" ht="14.25" thickBot="1">
      <c r="A222" s="267" t="s">
        <v>2</v>
      </c>
      <c r="B222" s="37" t="s">
        <v>3</v>
      </c>
      <c r="C222" s="274" t="s">
        <v>4</v>
      </c>
      <c r="D222" s="274"/>
      <c r="E222" s="274"/>
      <c r="F222" s="275"/>
      <c r="G222" s="228" t="s">
        <v>5</v>
      </c>
      <c r="H222" s="275"/>
      <c r="I222" s="228" t="s">
        <v>6</v>
      </c>
      <c r="J222" s="276"/>
      <c r="K222" s="276"/>
      <c r="L222" s="276"/>
      <c r="M222" s="276"/>
      <c r="N222" s="255" t="s">
        <v>7</v>
      </c>
    </row>
    <row r="223" spans="1:14" ht="14.25" thickBot="1">
      <c r="A223" s="267"/>
      <c r="B223" s="24" t="s">
        <v>8</v>
      </c>
      <c r="C223" s="269" t="s">
        <v>9</v>
      </c>
      <c r="D223" s="269" t="s">
        <v>10</v>
      </c>
      <c r="E223" s="269" t="s">
        <v>11</v>
      </c>
      <c r="F223" s="211" t="s">
        <v>12</v>
      </c>
      <c r="G223" s="269" t="s">
        <v>13</v>
      </c>
      <c r="H223" s="229" t="s">
        <v>14</v>
      </c>
      <c r="I223" s="211" t="s">
        <v>13</v>
      </c>
      <c r="J223" s="277" t="s">
        <v>15</v>
      </c>
      <c r="K223" s="278"/>
      <c r="L223" s="279"/>
      <c r="M223" s="97" t="s">
        <v>12</v>
      </c>
      <c r="N223" s="256"/>
    </row>
    <row r="224" spans="1:14" ht="14.25" thickBot="1">
      <c r="A224" s="267"/>
      <c r="B224" s="38" t="s">
        <v>16</v>
      </c>
      <c r="C224" s="270"/>
      <c r="D224" s="270"/>
      <c r="E224" s="270"/>
      <c r="F224" s="214" t="s">
        <v>17</v>
      </c>
      <c r="G224" s="280"/>
      <c r="H224" s="229"/>
      <c r="I224" s="24" t="s">
        <v>18</v>
      </c>
      <c r="J224" s="212" t="s">
        <v>9</v>
      </c>
      <c r="K224" s="25" t="s">
        <v>10</v>
      </c>
      <c r="L224" s="212" t="s">
        <v>11</v>
      </c>
      <c r="M224" s="211" t="s">
        <v>17</v>
      </c>
      <c r="N224" s="116" t="s">
        <v>17</v>
      </c>
    </row>
    <row r="225" spans="1:14" ht="14.25" thickBot="1">
      <c r="A225" s="262"/>
      <c r="B225" s="211" t="s">
        <v>19</v>
      </c>
      <c r="C225" s="71">
        <v>290.52078399999999</v>
      </c>
      <c r="D225" s="71">
        <v>697.93890399999998</v>
      </c>
      <c r="E225" s="71">
        <v>764.55</v>
      </c>
      <c r="F225" s="31">
        <f t="shared" ref="F225:F232" si="57">(D225-E225)/E225*100</f>
        <v>-8.7124577856255279</v>
      </c>
      <c r="G225" s="75">
        <v>5281</v>
      </c>
      <c r="H225" s="75">
        <v>630341.92000000004</v>
      </c>
      <c r="I225" s="75">
        <v>602</v>
      </c>
      <c r="J225" s="72">
        <v>223.72101499999999</v>
      </c>
      <c r="K225" s="72">
        <v>467.03304300000002</v>
      </c>
      <c r="L225" s="72">
        <v>384.12</v>
      </c>
      <c r="M225" s="31">
        <f t="shared" ref="M225:M232" si="58">(K225-L225)/L225*100</f>
        <v>21.585192908466109</v>
      </c>
      <c r="N225" s="109">
        <f t="shared" ref="N225:N237" si="59">D225/D394*100</f>
        <v>34.193992739616334</v>
      </c>
    </row>
    <row r="226" spans="1:14" ht="14.25" thickBot="1">
      <c r="A226" s="262"/>
      <c r="B226" s="211" t="s">
        <v>20</v>
      </c>
      <c r="C226" s="71">
        <v>94.013112000000007</v>
      </c>
      <c r="D226" s="71">
        <v>228.73937699999999</v>
      </c>
      <c r="E226" s="71">
        <v>226.13</v>
      </c>
      <c r="F226" s="31">
        <f t="shared" si="57"/>
        <v>1.1539278291248374</v>
      </c>
      <c r="G226" s="75">
        <v>2972</v>
      </c>
      <c r="H226" s="75">
        <v>59440</v>
      </c>
      <c r="I226" s="75">
        <v>395</v>
      </c>
      <c r="J226" s="72">
        <v>139.98820499999999</v>
      </c>
      <c r="K226" s="72">
        <v>218.16360599999999</v>
      </c>
      <c r="L226" s="72">
        <v>164</v>
      </c>
      <c r="M226" s="31">
        <f t="shared" si="58"/>
        <v>33.026589024390233</v>
      </c>
      <c r="N226" s="109">
        <f t="shared" si="59"/>
        <v>33.428297978344887</v>
      </c>
    </row>
    <row r="227" spans="1:14" ht="14.25" thickBot="1">
      <c r="A227" s="262"/>
      <c r="B227" s="211" t="s">
        <v>21</v>
      </c>
      <c r="C227" s="71">
        <v>10.614425000000001</v>
      </c>
      <c r="D227" s="71">
        <v>88.700879</v>
      </c>
      <c r="E227" s="71">
        <v>75.069999999999993</v>
      </c>
      <c r="F227" s="31">
        <f t="shared" si="57"/>
        <v>18.157558278939668</v>
      </c>
      <c r="G227" s="75">
        <v>13</v>
      </c>
      <c r="H227" s="75">
        <v>87481.89</v>
      </c>
      <c r="I227" s="75">
        <v>1</v>
      </c>
      <c r="J227" s="72"/>
      <c r="K227" s="72"/>
      <c r="L227" s="72">
        <v>8.7799999999999994</v>
      </c>
      <c r="M227" s="31">
        <f t="shared" si="58"/>
        <v>-100</v>
      </c>
      <c r="N227" s="109">
        <f t="shared" si="59"/>
        <v>82.938411088585497</v>
      </c>
    </row>
    <row r="228" spans="1:14" ht="14.25" thickBot="1">
      <c r="A228" s="262"/>
      <c r="B228" s="211" t="s">
        <v>22</v>
      </c>
      <c r="C228" s="71">
        <v>21.210035999999999</v>
      </c>
      <c r="D228" s="71">
        <v>50.131160000000001</v>
      </c>
      <c r="E228" s="71">
        <v>41.78</v>
      </c>
      <c r="F228" s="31">
        <f t="shared" si="57"/>
        <v>19.988415509813308</v>
      </c>
      <c r="G228" s="75">
        <v>3268</v>
      </c>
      <c r="H228" s="75">
        <v>13453.75</v>
      </c>
      <c r="I228" s="75">
        <v>31</v>
      </c>
      <c r="J228" s="72">
        <v>7.4599000000000002</v>
      </c>
      <c r="K228" s="72">
        <v>14.335900000000001</v>
      </c>
      <c r="L228" s="72">
        <v>8.35</v>
      </c>
      <c r="M228" s="31">
        <f t="shared" si="58"/>
        <v>71.687425149700616</v>
      </c>
      <c r="N228" s="109">
        <f t="shared" si="59"/>
        <v>45.440443858293705</v>
      </c>
    </row>
    <row r="229" spans="1:14" ht="14.25" thickBot="1">
      <c r="A229" s="262"/>
      <c r="B229" s="211" t="s">
        <v>23</v>
      </c>
      <c r="C229" s="71">
        <v>0.92566499999999996</v>
      </c>
      <c r="D229" s="71">
        <v>11.583778000000001</v>
      </c>
      <c r="E229" s="71">
        <v>32.21</v>
      </c>
      <c r="F229" s="31">
        <f t="shared" si="57"/>
        <v>-64.036702887302084</v>
      </c>
      <c r="G229" s="75">
        <v>42</v>
      </c>
      <c r="H229" s="75">
        <v>22808.23</v>
      </c>
      <c r="I229" s="75">
        <v>0</v>
      </c>
      <c r="J229" s="72"/>
      <c r="K229" s="72"/>
      <c r="L229" s="72"/>
      <c r="M229" s="31" t="e">
        <f t="shared" si="58"/>
        <v>#DIV/0!</v>
      </c>
      <c r="N229" s="109">
        <f t="shared" si="59"/>
        <v>69.287516404062103</v>
      </c>
    </row>
    <row r="230" spans="1:14" ht="14.25" thickBot="1">
      <c r="A230" s="262"/>
      <c r="B230" s="211" t="s">
        <v>24</v>
      </c>
      <c r="C230" s="71">
        <v>9.8776880000000098</v>
      </c>
      <c r="D230" s="71">
        <v>74.055081999999999</v>
      </c>
      <c r="E230" s="71">
        <v>87.56</v>
      </c>
      <c r="F230" s="31">
        <f t="shared" si="57"/>
        <v>-15.423615806304253</v>
      </c>
      <c r="G230" s="75">
        <v>68</v>
      </c>
      <c r="H230" s="75">
        <v>93469.7</v>
      </c>
      <c r="I230" s="75">
        <v>29</v>
      </c>
      <c r="J230" s="72">
        <v>100.95681399999999</v>
      </c>
      <c r="K230" s="72">
        <v>142.01198400000001</v>
      </c>
      <c r="L230" s="72">
        <v>96.84</v>
      </c>
      <c r="M230" s="31">
        <f t="shared" si="58"/>
        <v>46.64599752168526</v>
      </c>
      <c r="N230" s="109">
        <f t="shared" si="59"/>
        <v>43.728507038914863</v>
      </c>
    </row>
    <row r="231" spans="1:14" ht="14.25" thickBot="1">
      <c r="A231" s="262"/>
      <c r="B231" s="211" t="s">
        <v>25</v>
      </c>
      <c r="C231" s="71">
        <v>90.5364</v>
      </c>
      <c r="D231" s="71">
        <v>662.43241999999998</v>
      </c>
      <c r="E231" s="71">
        <v>403.26</v>
      </c>
      <c r="F231" s="31">
        <f t="shared" si="57"/>
        <v>64.269310122501608</v>
      </c>
      <c r="G231" s="75">
        <v>130</v>
      </c>
      <c r="H231" s="75">
        <v>12398.64</v>
      </c>
      <c r="I231" s="75">
        <v>276</v>
      </c>
      <c r="J231" s="72">
        <v>219.97908000000001</v>
      </c>
      <c r="K231" s="72">
        <v>273.219807</v>
      </c>
      <c r="L231" s="72">
        <v>129.55000000000001</v>
      </c>
      <c r="M231" s="31">
        <f t="shared" si="58"/>
        <v>110.89911771516788</v>
      </c>
      <c r="N231" s="109">
        <f t="shared" si="59"/>
        <v>58.798662597914323</v>
      </c>
    </row>
    <row r="232" spans="1:14" ht="14.25" thickBot="1">
      <c r="A232" s="262"/>
      <c r="B232" s="211" t="s">
        <v>26</v>
      </c>
      <c r="C232" s="71">
        <v>18.162009000000001</v>
      </c>
      <c r="D232" s="71">
        <v>82.002362000000005</v>
      </c>
      <c r="E232" s="71">
        <v>197.52</v>
      </c>
      <c r="F232" s="31">
        <f t="shared" si="57"/>
        <v>-58.48402085864722</v>
      </c>
      <c r="G232" s="75">
        <v>6001</v>
      </c>
      <c r="H232" s="75">
        <v>632864.74</v>
      </c>
      <c r="I232" s="75">
        <v>169</v>
      </c>
      <c r="J232" s="72">
        <v>15.238958999999999</v>
      </c>
      <c r="K232" s="72">
        <v>29.685172000000001</v>
      </c>
      <c r="L232" s="72">
        <v>23.36</v>
      </c>
      <c r="M232" s="31">
        <f t="shared" si="58"/>
        <v>27.076934931506859</v>
      </c>
      <c r="N232" s="109">
        <f t="shared" si="59"/>
        <v>25.11121721009313</v>
      </c>
    </row>
    <row r="233" spans="1:14" ht="14.25" thickBot="1">
      <c r="A233" s="262"/>
      <c r="B233" s="211" t="s">
        <v>27</v>
      </c>
      <c r="C233" s="11"/>
      <c r="D233" s="11"/>
      <c r="E233" s="11"/>
      <c r="F233" s="31"/>
      <c r="G233" s="13"/>
      <c r="H233" s="13"/>
      <c r="I233" s="13"/>
      <c r="J233" s="23"/>
      <c r="K233" s="23"/>
      <c r="L233" s="23"/>
      <c r="M233" s="31"/>
      <c r="N233" s="109">
        <f t="shared" si="59"/>
        <v>0</v>
      </c>
    </row>
    <row r="234" spans="1:14" ht="14.25" thickBot="1">
      <c r="A234" s="262"/>
      <c r="B234" s="14" t="s">
        <v>28</v>
      </c>
      <c r="C234" s="11"/>
      <c r="D234" s="11"/>
      <c r="E234" s="11"/>
      <c r="F234" s="31"/>
      <c r="G234" s="13"/>
      <c r="H234" s="13"/>
      <c r="I234" s="13"/>
      <c r="J234" s="23"/>
      <c r="K234" s="23"/>
      <c r="L234" s="23"/>
      <c r="M234" s="31"/>
      <c r="N234" s="109" t="e">
        <f t="shared" si="59"/>
        <v>#DIV/0!</v>
      </c>
    </row>
    <row r="235" spans="1:14" ht="14.25" thickBot="1">
      <c r="A235" s="262"/>
      <c r="B235" s="14" t="s">
        <v>29</v>
      </c>
      <c r="C235" s="11"/>
      <c r="D235" s="11"/>
      <c r="E235" s="11"/>
      <c r="F235" s="31"/>
      <c r="G235" s="13"/>
      <c r="H235" s="13"/>
      <c r="I235" s="13"/>
      <c r="J235" s="23"/>
      <c r="K235" s="23"/>
      <c r="L235" s="23"/>
      <c r="M235" s="31"/>
      <c r="N235" s="109" t="e">
        <f t="shared" si="59"/>
        <v>#DIV/0!</v>
      </c>
    </row>
    <row r="236" spans="1:14" ht="14.25" thickBot="1">
      <c r="A236" s="262"/>
      <c r="B236" s="14" t="s">
        <v>30</v>
      </c>
      <c r="C236" s="11"/>
      <c r="D236" s="11"/>
      <c r="E236" s="11"/>
      <c r="F236" s="31"/>
      <c r="G236" s="13"/>
      <c r="H236" s="13"/>
      <c r="I236" s="13"/>
      <c r="J236" s="23"/>
      <c r="K236" s="23"/>
      <c r="L236" s="23"/>
      <c r="M236" s="31"/>
      <c r="N236" s="109">
        <f t="shared" si="59"/>
        <v>0</v>
      </c>
    </row>
    <row r="237" spans="1:14" ht="14.25" thickBot="1">
      <c r="A237" s="263"/>
      <c r="B237" s="15" t="s">
        <v>126</v>
      </c>
      <c r="C237" s="16">
        <f t="shared" ref="C237:L237" si="60">C225+C227+C228+C229+C230+C231+C232+C233</f>
        <v>441.84700700000002</v>
      </c>
      <c r="D237" s="16">
        <f t="shared" si="60"/>
        <v>1666.8445850000001</v>
      </c>
      <c r="E237" s="16">
        <f t="shared" si="60"/>
        <v>1601.9499999999998</v>
      </c>
      <c r="F237" s="16">
        <f>(D237-E237)/E237*100</f>
        <v>4.0509744374044283</v>
      </c>
      <c r="G237" s="16">
        <f t="shared" si="60"/>
        <v>14803</v>
      </c>
      <c r="H237" s="16">
        <f t="shared" si="60"/>
        <v>1492818.87</v>
      </c>
      <c r="I237" s="16">
        <f t="shared" si="60"/>
        <v>1108</v>
      </c>
      <c r="J237" s="16">
        <f t="shared" si="60"/>
        <v>567.35576800000001</v>
      </c>
      <c r="K237" s="16">
        <f t="shared" si="60"/>
        <v>926.28590600000007</v>
      </c>
      <c r="L237" s="16">
        <f t="shared" si="60"/>
        <v>651.00000000000011</v>
      </c>
      <c r="M237" s="16">
        <f t="shared" ref="M237:M239" si="61">(K237-L237)/L237*100</f>
        <v>42.286621505376331</v>
      </c>
      <c r="N237" s="110">
        <f t="shared" si="59"/>
        <v>42.759441780568302</v>
      </c>
    </row>
    <row r="238" spans="1:14" ht="15" thickTop="1" thickBot="1">
      <c r="A238" s="262" t="s">
        <v>31</v>
      </c>
      <c r="B238" s="211" t="s">
        <v>19</v>
      </c>
      <c r="C238" s="19">
        <v>124.814187</v>
      </c>
      <c r="D238" s="19">
        <v>299.89435400000002</v>
      </c>
      <c r="E238" s="19">
        <v>285.687726</v>
      </c>
      <c r="F238" s="31">
        <f>(D238-E238)/E238*100</f>
        <v>4.9727820648479737</v>
      </c>
      <c r="G238" s="20">
        <v>2475</v>
      </c>
      <c r="H238" s="20">
        <v>374636.10119999998</v>
      </c>
      <c r="I238" s="20">
        <v>340</v>
      </c>
      <c r="J238" s="19">
        <v>64.796914000000001</v>
      </c>
      <c r="K238" s="20">
        <v>124.33461200000001</v>
      </c>
      <c r="L238" s="20">
        <v>146.241241</v>
      </c>
      <c r="M238" s="31">
        <f t="shared" si="61"/>
        <v>-14.97978877244347</v>
      </c>
      <c r="N238" s="109">
        <f t="shared" ref="N238:N250" si="62">D238/D394*100</f>
        <v>14.692669092605751</v>
      </c>
    </row>
    <row r="239" spans="1:14" ht="14.25" thickBot="1">
      <c r="A239" s="262"/>
      <c r="B239" s="211" t="s">
        <v>20</v>
      </c>
      <c r="C239" s="20">
        <v>42.268500000000003</v>
      </c>
      <c r="D239" s="20">
        <v>101.697953</v>
      </c>
      <c r="E239" s="20"/>
      <c r="F239" s="31" t="e">
        <f>(D239-E239)/E239*100</f>
        <v>#DIV/0!</v>
      </c>
      <c r="G239" s="20">
        <v>1261</v>
      </c>
      <c r="H239" s="20">
        <v>25160</v>
      </c>
      <c r="I239" s="20">
        <v>133</v>
      </c>
      <c r="J239" s="20">
        <v>32.655538999999997</v>
      </c>
      <c r="K239" s="20">
        <v>52.120956</v>
      </c>
      <c r="L239" s="20">
        <v>43.501640000000002</v>
      </c>
      <c r="M239" s="31">
        <f t="shared" si="61"/>
        <v>19.813772538230737</v>
      </c>
      <c r="N239" s="109">
        <f t="shared" si="62"/>
        <v>14.862283535342991</v>
      </c>
    </row>
    <row r="240" spans="1:14" ht="14.25" thickBot="1">
      <c r="A240" s="262"/>
      <c r="B240" s="211" t="s">
        <v>21</v>
      </c>
      <c r="C240" s="20">
        <v>1.6500000000000001E-2</v>
      </c>
      <c r="D240" s="20">
        <v>6.3122170000000004</v>
      </c>
      <c r="E240" s="20">
        <v>8.0327300000000008</v>
      </c>
      <c r="F240" s="31">
        <f>(D240-E240)/E240*100</f>
        <v>-21.418782904442203</v>
      </c>
      <c r="G240" s="20">
        <v>5</v>
      </c>
      <c r="H240" s="20">
        <v>12074.329</v>
      </c>
      <c r="I240" s="20"/>
      <c r="J240" s="20"/>
      <c r="K240" s="20"/>
      <c r="L240" s="20"/>
      <c r="M240" s="31"/>
      <c r="N240" s="109">
        <f t="shared" si="62"/>
        <v>5.9021427332908152</v>
      </c>
    </row>
    <row r="241" spans="1:14" ht="14.25" thickBot="1">
      <c r="A241" s="262"/>
      <c r="B241" s="211" t="s">
        <v>22</v>
      </c>
      <c r="C241" s="21">
        <v>9.860811</v>
      </c>
      <c r="D241" s="21">
        <v>27.213153999999999</v>
      </c>
      <c r="E241" s="20">
        <v>19.157565000000002</v>
      </c>
      <c r="F241" s="31">
        <f>(D241-E241)/E241*100</f>
        <v>42.049127851060383</v>
      </c>
      <c r="G241" s="20">
        <v>1260</v>
      </c>
      <c r="H241" s="20">
        <v>9034.34</v>
      </c>
      <c r="I241" s="20"/>
      <c r="J241" s="21"/>
      <c r="K241" s="20"/>
      <c r="L241" s="20">
        <v>2</v>
      </c>
      <c r="M241" s="31"/>
      <c r="N241" s="109">
        <f t="shared" si="62"/>
        <v>24.666849850354566</v>
      </c>
    </row>
    <row r="242" spans="1:14" ht="14.25" thickBot="1">
      <c r="A242" s="262"/>
      <c r="B242" s="211" t="s">
        <v>23</v>
      </c>
      <c r="C242" s="20"/>
      <c r="D242" s="20"/>
      <c r="E242" s="20"/>
      <c r="F242" s="31"/>
      <c r="G242" s="20"/>
      <c r="H242" s="20"/>
      <c r="I242" s="20"/>
      <c r="J242" s="20"/>
      <c r="K242" s="20"/>
      <c r="L242" s="20"/>
      <c r="M242" s="31"/>
      <c r="N242" s="109">
        <f t="shared" si="62"/>
        <v>0</v>
      </c>
    </row>
    <row r="243" spans="1:14" ht="14.25" thickBot="1">
      <c r="A243" s="262"/>
      <c r="B243" s="211" t="s">
        <v>24</v>
      </c>
      <c r="C243" s="20">
        <v>1.984286</v>
      </c>
      <c r="D243" s="20">
        <v>4.3527290000000001</v>
      </c>
      <c r="E243" s="20">
        <v>3.2520159999999998</v>
      </c>
      <c r="F243" s="31">
        <f>(D243-E243)/E243*100</f>
        <v>33.84709669325121</v>
      </c>
      <c r="G243" s="20">
        <v>475</v>
      </c>
      <c r="H243" s="20">
        <v>13598.5</v>
      </c>
      <c r="I243" s="20">
        <v>2</v>
      </c>
      <c r="J243" s="20">
        <v>0.4</v>
      </c>
      <c r="K243" s="20">
        <v>0.70375500000000002</v>
      </c>
      <c r="L243" s="20">
        <v>1.4178660000000001</v>
      </c>
      <c r="M243" s="31">
        <f>(K243-L243)/L243*100</f>
        <v>-50.365196711113747</v>
      </c>
      <c r="N243" s="109">
        <f t="shared" si="62"/>
        <v>2.5702265877578645</v>
      </c>
    </row>
    <row r="244" spans="1:14" ht="14.25" thickBot="1">
      <c r="A244" s="262"/>
      <c r="B244" s="211" t="s">
        <v>25</v>
      </c>
      <c r="C244" s="39"/>
      <c r="D244" s="39"/>
      <c r="E244" s="22"/>
      <c r="F244" s="31"/>
      <c r="G244" s="22"/>
      <c r="H244" s="22"/>
      <c r="I244" s="22"/>
      <c r="J244" s="39"/>
      <c r="K244" s="22"/>
      <c r="L244" s="22"/>
      <c r="M244" s="31"/>
      <c r="N244" s="109">
        <f t="shared" si="62"/>
        <v>0</v>
      </c>
    </row>
    <row r="245" spans="1:14" ht="14.25" thickBot="1">
      <c r="A245" s="262"/>
      <c r="B245" s="211" t="s">
        <v>26</v>
      </c>
      <c r="C245" s="20">
        <v>5.18</v>
      </c>
      <c r="D245" s="20">
        <v>13.35</v>
      </c>
      <c r="E245" s="20">
        <v>37.33</v>
      </c>
      <c r="F245" s="31">
        <f>(D245-E245)/E245*100</f>
        <v>-64.237878381998399</v>
      </c>
      <c r="G245" s="20">
        <v>6878</v>
      </c>
      <c r="H245" s="20">
        <v>444131.99</v>
      </c>
      <c r="I245" s="20">
        <v>204</v>
      </c>
      <c r="J245" s="20">
        <v>5.5371350000000001</v>
      </c>
      <c r="K245" s="20">
        <v>43.261937000000003</v>
      </c>
      <c r="L245" s="20">
        <v>24.812864000000001</v>
      </c>
      <c r="M245" s="31">
        <f>(K245-L245)/L245*100</f>
        <v>74.352855841228177</v>
      </c>
      <c r="N245" s="109">
        <f t="shared" si="62"/>
        <v>4.0881108980097824</v>
      </c>
    </row>
    <row r="246" spans="1:14" ht="14.25" thickBot="1">
      <c r="A246" s="262"/>
      <c r="B246" s="211" t="s">
        <v>27</v>
      </c>
      <c r="C246" s="20"/>
      <c r="D246" s="20"/>
      <c r="E246" s="20"/>
      <c r="F246" s="31"/>
      <c r="G246" s="20"/>
      <c r="H246" s="40"/>
      <c r="I246" s="20"/>
      <c r="J246" s="20"/>
      <c r="K246" s="20"/>
      <c r="L246" s="20"/>
      <c r="M246" s="31"/>
      <c r="N246" s="109">
        <f t="shared" si="62"/>
        <v>0</v>
      </c>
    </row>
    <row r="247" spans="1:14" ht="14.25" thickBot="1">
      <c r="A247" s="262"/>
      <c r="B247" s="14" t="s">
        <v>28</v>
      </c>
      <c r="C247" s="40"/>
      <c r="D247" s="40"/>
      <c r="E247" s="40"/>
      <c r="F247" s="31"/>
      <c r="G247" s="40"/>
      <c r="H247" s="40"/>
      <c r="I247" s="40"/>
      <c r="J247" s="40"/>
      <c r="K247" s="40"/>
      <c r="L247" s="40"/>
      <c r="M247" s="31"/>
      <c r="N247" s="109" t="e">
        <f t="shared" si="62"/>
        <v>#DIV/0!</v>
      </c>
    </row>
    <row r="248" spans="1:14" ht="14.25" thickBot="1">
      <c r="A248" s="262"/>
      <c r="B248" s="14" t="s">
        <v>29</v>
      </c>
      <c r="C248" s="40"/>
      <c r="D248" s="40"/>
      <c r="E248" s="40"/>
      <c r="F248" s="31"/>
      <c r="G248" s="40"/>
      <c r="H248" s="40"/>
      <c r="I248" s="40"/>
      <c r="J248" s="40"/>
      <c r="K248" s="40"/>
      <c r="L248" s="40"/>
      <c r="M248" s="31"/>
      <c r="N248" s="109" t="e">
        <f t="shared" si="62"/>
        <v>#DIV/0!</v>
      </c>
    </row>
    <row r="249" spans="1:14" ht="14.25" thickBot="1">
      <c r="A249" s="262"/>
      <c r="B249" s="14" t="s">
        <v>30</v>
      </c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109">
        <f t="shared" si="62"/>
        <v>0</v>
      </c>
    </row>
    <row r="250" spans="1:14" ht="14.25" thickBot="1">
      <c r="A250" s="263"/>
      <c r="B250" s="15" t="s">
        <v>126</v>
      </c>
      <c r="C250" s="16">
        <f t="shared" ref="C250:L250" si="63">C238+C240+C241+C242+C243+C244+C245+C246</f>
        <v>141.855784</v>
      </c>
      <c r="D250" s="16">
        <f t="shared" si="63"/>
        <v>351.122454</v>
      </c>
      <c r="E250" s="16">
        <f t="shared" si="63"/>
        <v>353.460037</v>
      </c>
      <c r="F250" s="16">
        <f>(D250-E250)/E250*100</f>
        <v>-0.66134293988092219</v>
      </c>
      <c r="G250" s="16">
        <f t="shared" si="63"/>
        <v>11093</v>
      </c>
      <c r="H250" s="16">
        <f t="shared" si="63"/>
        <v>853475.26020000002</v>
      </c>
      <c r="I250" s="16">
        <f t="shared" si="63"/>
        <v>546</v>
      </c>
      <c r="J250" s="16">
        <f t="shared" si="63"/>
        <v>70.734049000000013</v>
      </c>
      <c r="K250" s="16">
        <f t="shared" si="63"/>
        <v>168.30030400000001</v>
      </c>
      <c r="L250" s="16">
        <f t="shared" si="63"/>
        <v>174.471971</v>
      </c>
      <c r="M250" s="16">
        <f t="shared" ref="M250:M252" si="64">(K250-L250)/L250*100</f>
        <v>-3.5373401037579759</v>
      </c>
      <c r="N250" s="110">
        <f t="shared" si="62"/>
        <v>9.0073185375367633</v>
      </c>
    </row>
    <row r="251" spans="1:14" ht="15" thickTop="1" thickBot="1">
      <c r="A251" s="262" t="s">
        <v>96</v>
      </c>
      <c r="B251" s="211" t="s">
        <v>19</v>
      </c>
      <c r="C251" s="105">
        <v>162.39115000000001</v>
      </c>
      <c r="D251" s="105">
        <v>377.29115000000002</v>
      </c>
      <c r="E251" s="72">
        <v>481.051557</v>
      </c>
      <c r="F251" s="31">
        <f>(D251-E251)/E251*100</f>
        <v>-21.569498214928341</v>
      </c>
      <c r="G251" s="72">
        <v>3135</v>
      </c>
      <c r="H251" s="72">
        <v>711827.63055000047</v>
      </c>
      <c r="I251" s="72">
        <v>406</v>
      </c>
      <c r="J251" s="72">
        <v>206</v>
      </c>
      <c r="K251" s="72">
        <v>423</v>
      </c>
      <c r="L251" s="72">
        <v>468</v>
      </c>
      <c r="M251" s="31">
        <f t="shared" si="64"/>
        <v>-9.6153846153846168</v>
      </c>
      <c r="N251" s="109">
        <f t="shared" ref="N251:N263" si="65">D251/D394*100</f>
        <v>18.48455612645072</v>
      </c>
    </row>
    <row r="252" spans="1:14" ht="14.25" thickBot="1">
      <c r="A252" s="262"/>
      <c r="B252" s="211" t="s">
        <v>20</v>
      </c>
      <c r="C252" s="105">
        <v>54.678446999999998</v>
      </c>
      <c r="D252" s="105">
        <v>130.63844699999999</v>
      </c>
      <c r="E252" s="72">
        <v>158.74356499999999</v>
      </c>
      <c r="F252" s="31">
        <f>(D252-E252)/E252*100</f>
        <v>-17.704729007440399</v>
      </c>
      <c r="G252" s="72">
        <v>1573</v>
      </c>
      <c r="H252" s="72">
        <v>31460</v>
      </c>
      <c r="I252" s="72">
        <v>271</v>
      </c>
      <c r="J252" s="72">
        <v>47</v>
      </c>
      <c r="K252" s="72">
        <v>105</v>
      </c>
      <c r="L252" s="72">
        <v>205</v>
      </c>
      <c r="M252" s="31">
        <f t="shared" si="64"/>
        <v>-48.780487804878049</v>
      </c>
      <c r="N252" s="109">
        <f t="shared" si="65"/>
        <v>19.091688501644448</v>
      </c>
    </row>
    <row r="253" spans="1:14" ht="14.25" thickBot="1">
      <c r="A253" s="262"/>
      <c r="B253" s="211" t="s">
        <v>21</v>
      </c>
      <c r="C253" s="105">
        <v>0.59403800000000007</v>
      </c>
      <c r="D253" s="105">
        <v>2.7640380000000002</v>
      </c>
      <c r="E253" s="72">
        <v>5.5521069999999995</v>
      </c>
      <c r="F253" s="31">
        <f>(D253-E253)/E253*100</f>
        <v>-50.216413336414433</v>
      </c>
      <c r="G253" s="72">
        <v>162</v>
      </c>
      <c r="H253" s="72">
        <v>14587.919999999998</v>
      </c>
      <c r="I253" s="72">
        <v>2</v>
      </c>
      <c r="J253" s="72">
        <v>2</v>
      </c>
      <c r="K253" s="72">
        <v>2</v>
      </c>
      <c r="L253" s="72">
        <v>2</v>
      </c>
      <c r="M253" s="31"/>
      <c r="N253" s="109">
        <f t="shared" si="65"/>
        <v>2.5844717943378179</v>
      </c>
    </row>
    <row r="254" spans="1:14" ht="14.25" thickBot="1">
      <c r="A254" s="262"/>
      <c r="B254" s="211" t="s">
        <v>22</v>
      </c>
      <c r="C254" s="105">
        <v>2.1342699999999999</v>
      </c>
      <c r="D254" s="105">
        <v>7.2842700000000002</v>
      </c>
      <c r="E254" s="72">
        <v>11.139354000000001</v>
      </c>
      <c r="F254" s="31">
        <f>(D254-E254)/E254*100</f>
        <v>-34.607787848379722</v>
      </c>
      <c r="G254" s="72">
        <v>44</v>
      </c>
      <c r="H254" s="72">
        <v>1472.9</v>
      </c>
      <c r="I254" s="72">
        <v>6</v>
      </c>
      <c r="J254" s="72">
        <v>2</v>
      </c>
      <c r="K254" s="72">
        <v>2</v>
      </c>
      <c r="L254" s="72">
        <v>3</v>
      </c>
      <c r="M254" s="31">
        <f>(K254-L254)/L254*100</f>
        <v>-33.333333333333329</v>
      </c>
      <c r="N254" s="109">
        <f t="shared" si="65"/>
        <v>6.6026890657158761</v>
      </c>
    </row>
    <row r="255" spans="1:14" ht="14.25" thickBot="1">
      <c r="A255" s="262"/>
      <c r="B255" s="211" t="s">
        <v>23</v>
      </c>
      <c r="C255" s="105">
        <v>1.9999999999999999E-6</v>
      </c>
      <c r="D255" s="105">
        <v>2.0001999999999999E-2</v>
      </c>
      <c r="E255" s="72">
        <v>0</v>
      </c>
      <c r="F255" s="31"/>
      <c r="G255" s="72"/>
      <c r="H255" s="72"/>
      <c r="I255" s="72">
        <v>0</v>
      </c>
      <c r="J255" s="72">
        <v>0</v>
      </c>
      <c r="K255" s="72">
        <v>0</v>
      </c>
      <c r="L255" s="72">
        <v>0</v>
      </c>
      <c r="M255" s="31"/>
      <c r="N255" s="109">
        <f t="shared" si="65"/>
        <v>0.11964049234317595</v>
      </c>
    </row>
    <row r="256" spans="1:14" ht="14.25" thickBot="1">
      <c r="A256" s="262"/>
      <c r="B256" s="211" t="s">
        <v>24</v>
      </c>
      <c r="C256" s="105">
        <v>5.3051120000000003</v>
      </c>
      <c r="D256" s="105">
        <v>12.825112000000001</v>
      </c>
      <c r="E256" s="72">
        <v>28.784603000000004</v>
      </c>
      <c r="F256" s="31">
        <f>(D256-E256)/E256*100</f>
        <v>-55.444540958233823</v>
      </c>
      <c r="G256" s="72">
        <v>22</v>
      </c>
      <c r="H256" s="72">
        <v>26442</v>
      </c>
      <c r="I256" s="72">
        <v>4</v>
      </c>
      <c r="J256" s="72">
        <v>12</v>
      </c>
      <c r="K256" s="72">
        <v>12</v>
      </c>
      <c r="L256" s="72">
        <v>13</v>
      </c>
      <c r="M256" s="31">
        <f>(K256-L256)/L256*100</f>
        <v>-7.6923076923076925</v>
      </c>
      <c r="N256" s="109">
        <f t="shared" si="65"/>
        <v>7.573052182520998</v>
      </c>
    </row>
    <row r="257" spans="1:14" ht="14.25" thickBot="1">
      <c r="A257" s="262"/>
      <c r="B257" s="211" t="s">
        <v>25</v>
      </c>
      <c r="C257" s="105">
        <v>0</v>
      </c>
      <c r="D257" s="105">
        <v>0</v>
      </c>
      <c r="E257" s="74">
        <v>0</v>
      </c>
      <c r="F257" s="31"/>
      <c r="G257" s="74"/>
      <c r="H257" s="74"/>
      <c r="I257" s="72">
        <v>0</v>
      </c>
      <c r="J257" s="72">
        <v>0</v>
      </c>
      <c r="K257" s="72">
        <v>0</v>
      </c>
      <c r="L257" s="72">
        <v>0</v>
      </c>
      <c r="M257" s="31"/>
      <c r="N257" s="109">
        <f t="shared" si="65"/>
        <v>0</v>
      </c>
    </row>
    <row r="258" spans="1:14" ht="14.25" thickBot="1">
      <c r="A258" s="262"/>
      <c r="B258" s="211" t="s">
        <v>26</v>
      </c>
      <c r="C258" s="105">
        <v>22.050040999999986</v>
      </c>
      <c r="D258" s="105">
        <v>75.770040999999992</v>
      </c>
      <c r="E258" s="72">
        <v>58.606965000000002</v>
      </c>
      <c r="F258" s="31">
        <f>(D258-E258)/E258*100</f>
        <v>29.285044874785772</v>
      </c>
      <c r="G258" s="72">
        <v>1062</v>
      </c>
      <c r="H258" s="72">
        <v>1195626.1375000011</v>
      </c>
      <c r="I258" s="72">
        <v>2</v>
      </c>
      <c r="J258" s="72">
        <v>1.095</v>
      </c>
      <c r="K258" s="72">
        <v>1.095</v>
      </c>
      <c r="L258" s="72">
        <v>1.095</v>
      </c>
      <c r="M258" s="31">
        <f>(K258-L258)/L258*100</f>
        <v>0</v>
      </c>
      <c r="N258" s="109">
        <f t="shared" si="65"/>
        <v>23.202721374887489</v>
      </c>
    </row>
    <row r="259" spans="1:14" ht="14.25" thickBot="1">
      <c r="A259" s="262"/>
      <c r="B259" s="211" t="s">
        <v>27</v>
      </c>
      <c r="C259" s="105">
        <v>0</v>
      </c>
      <c r="D259" s="105">
        <v>0</v>
      </c>
      <c r="E259" s="72">
        <v>0</v>
      </c>
      <c r="F259" s="31"/>
      <c r="G259" s="72"/>
      <c r="H259" s="72"/>
      <c r="I259" s="72">
        <v>0</v>
      </c>
      <c r="J259" s="72">
        <v>0</v>
      </c>
      <c r="K259" s="72">
        <v>0</v>
      </c>
      <c r="L259" s="72">
        <v>0</v>
      </c>
      <c r="M259" s="31"/>
      <c r="N259" s="109">
        <f t="shared" si="65"/>
        <v>0</v>
      </c>
    </row>
    <row r="260" spans="1:14" ht="14.25" thickBot="1">
      <c r="A260" s="262"/>
      <c r="B260" s="14" t="s">
        <v>28</v>
      </c>
      <c r="C260" s="105">
        <v>0</v>
      </c>
      <c r="D260" s="105">
        <v>0</v>
      </c>
      <c r="E260" s="72">
        <v>0</v>
      </c>
      <c r="F260" s="31"/>
      <c r="G260" s="72"/>
      <c r="H260" s="72"/>
      <c r="I260" s="72">
        <v>0</v>
      </c>
      <c r="J260" s="72">
        <v>0</v>
      </c>
      <c r="K260" s="72">
        <v>0</v>
      </c>
      <c r="L260" s="72">
        <v>0</v>
      </c>
      <c r="M260" s="31"/>
      <c r="N260" s="109" t="e">
        <f t="shared" si="65"/>
        <v>#DIV/0!</v>
      </c>
    </row>
    <row r="261" spans="1:14" ht="14.25" thickBot="1">
      <c r="A261" s="262"/>
      <c r="B261" s="14" t="s">
        <v>29</v>
      </c>
      <c r="C261" s="105">
        <v>0</v>
      </c>
      <c r="D261" s="105">
        <v>0</v>
      </c>
      <c r="E261" s="72">
        <v>0</v>
      </c>
      <c r="F261" s="31"/>
      <c r="G261" s="72">
        <v>1</v>
      </c>
      <c r="H261" s="72">
        <v>4209.16</v>
      </c>
      <c r="I261" s="72">
        <v>0</v>
      </c>
      <c r="J261" s="72">
        <v>0</v>
      </c>
      <c r="K261" s="72">
        <v>0</v>
      </c>
      <c r="L261" s="72">
        <v>0</v>
      </c>
      <c r="M261" s="31"/>
      <c r="N261" s="109" t="e">
        <f t="shared" si="65"/>
        <v>#DIV/0!</v>
      </c>
    </row>
    <row r="262" spans="1:14" ht="14.25" thickBot="1">
      <c r="A262" s="262"/>
      <c r="B262" s="14" t="s">
        <v>30</v>
      </c>
      <c r="C262" s="105"/>
      <c r="D262" s="105">
        <v>0</v>
      </c>
      <c r="E262" s="72">
        <v>0</v>
      </c>
      <c r="F262" s="31"/>
      <c r="G262" s="72"/>
      <c r="H262" s="72"/>
      <c r="I262" s="72">
        <v>0</v>
      </c>
      <c r="J262" s="72">
        <v>0</v>
      </c>
      <c r="K262" s="72">
        <v>0</v>
      </c>
      <c r="L262" s="72">
        <v>0</v>
      </c>
      <c r="M262" s="31"/>
      <c r="N262" s="109">
        <f t="shared" si="65"/>
        <v>0</v>
      </c>
    </row>
    <row r="263" spans="1:14" ht="14.25" thickBot="1">
      <c r="A263" s="263"/>
      <c r="B263" s="15" t="s">
        <v>126</v>
      </c>
      <c r="C263" s="16">
        <f t="shared" ref="C263:L263" si="66">C251+C253+C254+C255+C256+C257+C258+C259</f>
        <v>192.47461300000001</v>
      </c>
      <c r="D263" s="16">
        <f t="shared" si="66"/>
        <v>475.95461299999999</v>
      </c>
      <c r="E263" s="16">
        <f t="shared" si="66"/>
        <v>585.1345859999999</v>
      </c>
      <c r="F263" s="16">
        <f>(D263-E263)/E263*100</f>
        <v>-18.658950540995694</v>
      </c>
      <c r="G263" s="16">
        <f t="shared" si="66"/>
        <v>4425</v>
      </c>
      <c r="H263" s="16">
        <f t="shared" si="66"/>
        <v>1949956.5880500018</v>
      </c>
      <c r="I263" s="16">
        <f t="shared" si="66"/>
        <v>420</v>
      </c>
      <c r="J263" s="16">
        <f t="shared" si="66"/>
        <v>223.095</v>
      </c>
      <c r="K263" s="16">
        <f t="shared" si="66"/>
        <v>440.09500000000003</v>
      </c>
      <c r="L263" s="16">
        <f t="shared" si="66"/>
        <v>487.09500000000003</v>
      </c>
      <c r="M263" s="16">
        <f t="shared" ref="M263:M265" si="67">(K263-L263)/L263*100</f>
        <v>-9.6490417680329283</v>
      </c>
      <c r="N263" s="110">
        <f t="shared" si="65"/>
        <v>12.209628748781288</v>
      </c>
    </row>
    <row r="264" spans="1:14" ht="14.25" thickTop="1">
      <c r="A264" s="259" t="s">
        <v>97</v>
      </c>
      <c r="B264" s="18" t="s">
        <v>19</v>
      </c>
      <c r="C264" s="121">
        <v>83.754390999999998</v>
      </c>
      <c r="D264" s="121">
        <v>163.845426</v>
      </c>
      <c r="E264" s="121">
        <v>112.277621</v>
      </c>
      <c r="F264" s="111">
        <f>(D264-E264)/E264*100</f>
        <v>45.928836522106224</v>
      </c>
      <c r="G264" s="122" t="s">
        <v>146</v>
      </c>
      <c r="H264" s="122">
        <v>47697.044199999997</v>
      </c>
      <c r="I264" s="122">
        <v>0</v>
      </c>
      <c r="J264" s="122">
        <v>15.048842</v>
      </c>
      <c r="K264" s="122">
        <v>38.850588000000002</v>
      </c>
      <c r="L264" s="122">
        <v>78.656971999999996</v>
      </c>
      <c r="M264" s="111">
        <f t="shared" si="67"/>
        <v>-50.607572333193808</v>
      </c>
      <c r="N264" s="112">
        <f t="shared" ref="N264:N276" si="68">D264/D394*100</f>
        <v>8.0272489109782388</v>
      </c>
    </row>
    <row r="265" spans="1:14">
      <c r="A265" s="260"/>
      <c r="B265" s="211" t="s">
        <v>20</v>
      </c>
      <c r="C265" s="122">
        <v>21.953536</v>
      </c>
      <c r="D265" s="122">
        <v>46.209218</v>
      </c>
      <c r="E265" s="122">
        <v>30.010096000000001</v>
      </c>
      <c r="F265" s="31">
        <f>(D265-E265)/E265*100</f>
        <v>53.97890763161837</v>
      </c>
      <c r="G265" s="122" t="s">
        <v>147</v>
      </c>
      <c r="H265" s="122">
        <v>4420</v>
      </c>
      <c r="I265" s="122">
        <v>0</v>
      </c>
      <c r="J265" s="122">
        <v>2.677235</v>
      </c>
      <c r="K265" s="122">
        <v>6.6650559999999999</v>
      </c>
      <c r="L265" s="122">
        <v>23.473839999999999</v>
      </c>
      <c r="M265" s="31">
        <f t="shared" si="67"/>
        <v>-71.606452118613745</v>
      </c>
      <c r="N265" s="109">
        <f t="shared" si="68"/>
        <v>6.7530808595771337</v>
      </c>
    </row>
    <row r="266" spans="1:14">
      <c r="A266" s="260"/>
      <c r="B266" s="211" t="s">
        <v>21</v>
      </c>
      <c r="C266" s="122">
        <v>0</v>
      </c>
      <c r="D266" s="122">
        <v>0</v>
      </c>
      <c r="E266" s="122">
        <v>61.165377999999997</v>
      </c>
      <c r="F266" s="31">
        <f>(D266-E266)/E266*100</f>
        <v>-100</v>
      </c>
      <c r="G266" s="122" t="s">
        <v>148</v>
      </c>
      <c r="H266" s="122">
        <v>0</v>
      </c>
      <c r="I266" s="122">
        <v>0</v>
      </c>
      <c r="J266" s="122">
        <v>73.617999999999995</v>
      </c>
      <c r="K266" s="122">
        <v>73.617999999999995</v>
      </c>
      <c r="L266" s="122">
        <v>0</v>
      </c>
      <c r="M266" s="31"/>
      <c r="N266" s="109">
        <f t="shared" si="68"/>
        <v>0</v>
      </c>
    </row>
    <row r="267" spans="1:14">
      <c r="A267" s="260"/>
      <c r="B267" s="211" t="s">
        <v>22</v>
      </c>
      <c r="C267" s="122">
        <v>0.31980999999999998</v>
      </c>
      <c r="D267" s="122">
        <v>0.45377600000000001</v>
      </c>
      <c r="E267" s="122">
        <v>0</v>
      </c>
      <c r="F267" s="31" t="e">
        <f>(D267-E267)/E267*100</f>
        <v>#DIV/0!</v>
      </c>
      <c r="G267" s="122" t="s">
        <v>149</v>
      </c>
      <c r="H267" s="122">
        <v>120</v>
      </c>
      <c r="I267" s="122">
        <v>0</v>
      </c>
      <c r="J267" s="122">
        <v>0.45600000000000002</v>
      </c>
      <c r="K267" s="122">
        <v>0.45600000000000002</v>
      </c>
      <c r="L267" s="122">
        <v>0</v>
      </c>
      <c r="M267" s="31"/>
      <c r="N267" s="109">
        <f t="shared" si="68"/>
        <v>0.41131669110072633</v>
      </c>
    </row>
    <row r="268" spans="1:14">
      <c r="A268" s="260"/>
      <c r="B268" s="211" t="s">
        <v>23</v>
      </c>
      <c r="C268" s="122">
        <v>0</v>
      </c>
      <c r="D268" s="122">
        <v>0</v>
      </c>
      <c r="E268" s="122">
        <v>0</v>
      </c>
      <c r="F268" s="31"/>
      <c r="G268" s="122" t="s">
        <v>148</v>
      </c>
      <c r="H268" s="122">
        <v>0</v>
      </c>
      <c r="I268" s="122">
        <v>0</v>
      </c>
      <c r="J268" s="122">
        <v>0</v>
      </c>
      <c r="K268" s="122">
        <v>0</v>
      </c>
      <c r="L268" s="122">
        <v>0</v>
      </c>
      <c r="M268" s="31"/>
      <c r="N268" s="109">
        <f t="shared" si="68"/>
        <v>0</v>
      </c>
    </row>
    <row r="269" spans="1:14">
      <c r="A269" s="260"/>
      <c r="B269" s="211" t="s">
        <v>24</v>
      </c>
      <c r="C269" s="122">
        <v>5.344811</v>
      </c>
      <c r="D269" s="122">
        <v>12.78736</v>
      </c>
      <c r="E269" s="122">
        <v>3.3649089999999999</v>
      </c>
      <c r="F269" s="31">
        <f>(D269-E269)/E269*100</f>
        <v>280.02097530720738</v>
      </c>
      <c r="G269" s="122" t="s">
        <v>150</v>
      </c>
      <c r="H269" s="122">
        <v>27435.200000000001</v>
      </c>
      <c r="I269" s="122">
        <v>0</v>
      </c>
      <c r="J269" s="122">
        <v>0</v>
      </c>
      <c r="K269" s="122">
        <v>0</v>
      </c>
      <c r="L269" s="122">
        <v>41.052622999999997</v>
      </c>
      <c r="M269" s="31">
        <f>(K269-L269)/L269*100</f>
        <v>-100</v>
      </c>
      <c r="N269" s="109">
        <f t="shared" si="68"/>
        <v>7.5507601459294627</v>
      </c>
    </row>
    <row r="270" spans="1:14">
      <c r="A270" s="260"/>
      <c r="B270" s="211" t="s">
        <v>25</v>
      </c>
      <c r="C270" s="124">
        <v>33.846696999999999</v>
      </c>
      <c r="D270" s="124">
        <v>300.96345300000002</v>
      </c>
      <c r="E270" s="124">
        <v>313.494417</v>
      </c>
      <c r="F270" s="31">
        <f>(D270-E270)/E270*100</f>
        <v>-3.9971888877370292</v>
      </c>
      <c r="G270" s="124" t="s">
        <v>151</v>
      </c>
      <c r="H270" s="124">
        <v>8183.8903440000004</v>
      </c>
      <c r="I270" s="124">
        <v>14</v>
      </c>
      <c r="J270" s="124">
        <v>40.6</v>
      </c>
      <c r="K270" s="122">
        <v>53.2</v>
      </c>
      <c r="L270" s="122">
        <v>22.75</v>
      </c>
      <c r="M270" s="31">
        <f>(K270-L270)/L270*100</f>
        <v>133.84615384615387</v>
      </c>
      <c r="N270" s="109">
        <f t="shared" si="68"/>
        <v>26.714043565757617</v>
      </c>
    </row>
    <row r="271" spans="1:14">
      <c r="A271" s="260"/>
      <c r="B271" s="211" t="s">
        <v>26</v>
      </c>
      <c r="C271" s="122">
        <v>4.2460690000000003</v>
      </c>
      <c r="D271" s="122">
        <v>39.316267000000003</v>
      </c>
      <c r="E271" s="122">
        <v>16.490355999999998</v>
      </c>
      <c r="F271" s="31">
        <f>(D271-E271)/E271*100</f>
        <v>138.41975879720246</v>
      </c>
      <c r="G271" s="122" t="s">
        <v>152</v>
      </c>
      <c r="H271" s="122">
        <v>74600.3</v>
      </c>
      <c r="I271" s="122">
        <v>1</v>
      </c>
      <c r="J271" s="122">
        <v>0.87912999999999997</v>
      </c>
      <c r="K271" s="122">
        <v>2.2597749999999999</v>
      </c>
      <c r="L271" s="122">
        <v>8.0064670000000007</v>
      </c>
      <c r="M271" s="31">
        <f>(K271-L271)/L271*100</f>
        <v>-71.77562837641122</v>
      </c>
      <c r="N271" s="109">
        <f t="shared" si="68"/>
        <v>12.039644913240627</v>
      </c>
    </row>
    <row r="272" spans="1:14">
      <c r="A272" s="260"/>
      <c r="B272" s="211" t="s">
        <v>27</v>
      </c>
      <c r="C272" s="122">
        <v>0</v>
      </c>
      <c r="D272" s="122">
        <v>0</v>
      </c>
      <c r="E272" s="122">
        <v>0</v>
      </c>
      <c r="F272" s="31"/>
      <c r="G272" s="122">
        <v>0</v>
      </c>
      <c r="H272" s="122">
        <v>0</v>
      </c>
      <c r="I272" s="122">
        <v>0</v>
      </c>
      <c r="J272" s="122">
        <v>0</v>
      </c>
      <c r="K272" s="122">
        <v>0</v>
      </c>
      <c r="L272" s="122">
        <v>0</v>
      </c>
      <c r="M272" s="31"/>
      <c r="N272" s="109">
        <f t="shared" si="68"/>
        <v>0</v>
      </c>
    </row>
    <row r="273" spans="1:14">
      <c r="A273" s="260"/>
      <c r="B273" s="14" t="s">
        <v>28</v>
      </c>
      <c r="C273" s="123">
        <v>0</v>
      </c>
      <c r="D273" s="123">
        <v>0</v>
      </c>
      <c r="E273" s="123">
        <v>0</v>
      </c>
      <c r="F273" s="31"/>
      <c r="G273" s="123">
        <v>0</v>
      </c>
      <c r="H273" s="123">
        <v>0</v>
      </c>
      <c r="I273" s="123">
        <v>0</v>
      </c>
      <c r="J273" s="123">
        <v>0</v>
      </c>
      <c r="K273" s="123">
        <v>0</v>
      </c>
      <c r="L273" s="123">
        <v>0</v>
      </c>
      <c r="M273" s="31"/>
      <c r="N273" s="109" t="e">
        <f t="shared" si="68"/>
        <v>#DIV/0!</v>
      </c>
    </row>
    <row r="274" spans="1:14">
      <c r="A274" s="260"/>
      <c r="B274" s="14" t="s">
        <v>29</v>
      </c>
      <c r="C274" s="123">
        <v>0</v>
      </c>
      <c r="D274" s="123">
        <v>0</v>
      </c>
      <c r="E274" s="123">
        <v>0</v>
      </c>
      <c r="F274" s="31"/>
      <c r="G274" s="123">
        <v>0</v>
      </c>
      <c r="H274" s="123">
        <v>0</v>
      </c>
      <c r="I274" s="123">
        <v>0</v>
      </c>
      <c r="J274" s="123">
        <v>0</v>
      </c>
      <c r="K274" s="123">
        <v>0</v>
      </c>
      <c r="L274" s="123">
        <v>0</v>
      </c>
      <c r="M274" s="31"/>
      <c r="N274" s="109" t="e">
        <f t="shared" si="68"/>
        <v>#DIV/0!</v>
      </c>
    </row>
    <row r="275" spans="1:14">
      <c r="A275" s="260"/>
      <c r="B275" s="14" t="s">
        <v>30</v>
      </c>
      <c r="C275" s="123">
        <v>0</v>
      </c>
      <c r="D275" s="123">
        <v>0</v>
      </c>
      <c r="E275" s="123">
        <v>0</v>
      </c>
      <c r="F275" s="31"/>
      <c r="G275" s="123">
        <v>0</v>
      </c>
      <c r="H275" s="123">
        <v>0</v>
      </c>
      <c r="I275" s="123">
        <v>0</v>
      </c>
      <c r="J275" s="123">
        <v>0</v>
      </c>
      <c r="K275" s="123">
        <v>0</v>
      </c>
      <c r="L275" s="123">
        <v>0</v>
      </c>
      <c r="M275" s="31"/>
      <c r="N275" s="109">
        <f t="shared" si="68"/>
        <v>0</v>
      </c>
    </row>
    <row r="276" spans="1:14" ht="14.25" thickBot="1">
      <c r="A276" s="261"/>
      <c r="B276" s="15" t="s">
        <v>126</v>
      </c>
      <c r="C276" s="16">
        <f t="shared" ref="C276:L276" si="69">C264+C266+C267+C268+C269+C270+C271+C272</f>
        <v>127.51177800000002</v>
      </c>
      <c r="D276" s="16">
        <f t="shared" si="69"/>
        <v>517.36628200000007</v>
      </c>
      <c r="E276" s="16">
        <f t="shared" si="69"/>
        <v>506.79268100000002</v>
      </c>
      <c r="F276" s="16">
        <f>(D276-E276)/E276*100</f>
        <v>2.0863760264130673</v>
      </c>
      <c r="G276" s="16">
        <f t="shared" si="69"/>
        <v>675</v>
      </c>
      <c r="H276" s="16">
        <f t="shared" si="69"/>
        <v>158036.43454400002</v>
      </c>
      <c r="I276" s="16">
        <f t="shared" si="69"/>
        <v>15</v>
      </c>
      <c r="J276" s="16">
        <f t="shared" si="69"/>
        <v>130.60197200000002</v>
      </c>
      <c r="K276" s="16">
        <f t="shared" si="69"/>
        <v>168.38436300000001</v>
      </c>
      <c r="L276" s="16">
        <f t="shared" si="69"/>
        <v>150.46606199999997</v>
      </c>
      <c r="M276" s="16">
        <f t="shared" ref="M276:M278" si="70">(K276-L276)/L276*100</f>
        <v>11.908533234557602</v>
      </c>
      <c r="N276" s="110">
        <f t="shared" si="68"/>
        <v>13.271959253722557</v>
      </c>
    </row>
    <row r="277" spans="1:14" ht="15" thickTop="1" thickBot="1">
      <c r="A277" s="262" t="s">
        <v>34</v>
      </c>
      <c r="B277" s="211" t="s">
        <v>19</v>
      </c>
      <c r="C277" s="67">
        <v>2.1325050000000001</v>
      </c>
      <c r="D277" s="67">
        <v>8.3773750000000007</v>
      </c>
      <c r="E277" s="67">
        <v>56.855263999999998</v>
      </c>
      <c r="F277" s="31">
        <f>(D277-E277)/E277*100</f>
        <v>-85.265436459850051</v>
      </c>
      <c r="G277" s="68">
        <v>90</v>
      </c>
      <c r="H277" s="68">
        <v>5633.1542200000004</v>
      </c>
      <c r="I277" s="68">
        <v>83</v>
      </c>
      <c r="J277" s="68">
        <v>22.283044</v>
      </c>
      <c r="K277" s="68">
        <v>67.500994000000006</v>
      </c>
      <c r="L277" s="68">
        <v>17.799289000000002</v>
      </c>
      <c r="M277" s="31">
        <f t="shared" si="70"/>
        <v>279.2342154790565</v>
      </c>
      <c r="N277" s="109">
        <f t="shared" ref="N277:N289" si="71">D277/D394*100</f>
        <v>0.41043119717975124</v>
      </c>
    </row>
    <row r="278" spans="1:14" ht="14.25" thickBot="1">
      <c r="A278" s="262"/>
      <c r="B278" s="211" t="s">
        <v>20</v>
      </c>
      <c r="C278" s="68">
        <v>0.92122800000000005</v>
      </c>
      <c r="D278" s="68">
        <v>3.5881159999999999</v>
      </c>
      <c r="E278" s="68">
        <v>5.3888749999999996</v>
      </c>
      <c r="F278" s="31">
        <f>(D278-E278)/E278*100</f>
        <v>-33.416232516063182</v>
      </c>
      <c r="G278" s="68">
        <v>48</v>
      </c>
      <c r="H278" s="68">
        <v>960</v>
      </c>
      <c r="I278" s="68">
        <v>7</v>
      </c>
      <c r="J278" s="68">
        <v>0.81</v>
      </c>
      <c r="K278" s="68">
        <v>1.3480000000000001</v>
      </c>
      <c r="L278" s="68">
        <v>13.21951</v>
      </c>
      <c r="M278" s="31">
        <f t="shared" si="70"/>
        <v>-89.80295033628326</v>
      </c>
      <c r="N278" s="109">
        <f t="shared" si="71"/>
        <v>0.52437237699072214</v>
      </c>
    </row>
    <row r="279" spans="1:14" ht="14.25" thickBot="1">
      <c r="A279" s="262"/>
      <c r="B279" s="211" t="s">
        <v>21</v>
      </c>
      <c r="C279" s="68"/>
      <c r="D279" s="68"/>
      <c r="E279" s="68"/>
      <c r="F279" s="31"/>
      <c r="G279" s="68"/>
      <c r="H279" s="68"/>
      <c r="I279" s="68"/>
      <c r="J279" s="68"/>
      <c r="K279" s="68"/>
      <c r="L279" s="68"/>
      <c r="M279" s="31"/>
      <c r="N279" s="109">
        <f t="shared" si="71"/>
        <v>0</v>
      </c>
    </row>
    <row r="280" spans="1:14" ht="14.25" thickBot="1">
      <c r="A280" s="262"/>
      <c r="B280" s="211" t="s">
        <v>22</v>
      </c>
      <c r="C280" s="68">
        <v>4.4339000000000003E-2</v>
      </c>
      <c r="D280" s="68">
        <v>4.4339000000000003E-2</v>
      </c>
      <c r="E280" s="68"/>
      <c r="F280" s="31"/>
      <c r="G280" s="68">
        <v>5</v>
      </c>
      <c r="H280" s="68">
        <v>699.1</v>
      </c>
      <c r="I280" s="68"/>
      <c r="J280" s="68"/>
      <c r="K280" s="68"/>
      <c r="L280" s="68"/>
      <c r="M280" s="31"/>
      <c r="N280" s="109">
        <f t="shared" si="71"/>
        <v>4.0190249741535698E-2</v>
      </c>
    </row>
    <row r="281" spans="1:14" ht="14.25" thickBot="1">
      <c r="A281" s="262"/>
      <c r="B281" s="211" t="s">
        <v>23</v>
      </c>
      <c r="C281" s="68"/>
      <c r="D281" s="68"/>
      <c r="E281" s="68">
        <v>9.4339999999999993E-2</v>
      </c>
      <c r="F281" s="31"/>
      <c r="G281" s="68"/>
      <c r="H281" s="68"/>
      <c r="I281" s="68"/>
      <c r="J281" s="68"/>
      <c r="K281" s="68"/>
      <c r="L281" s="68"/>
      <c r="M281" s="31"/>
      <c r="N281" s="109">
        <f t="shared" si="71"/>
        <v>0</v>
      </c>
    </row>
    <row r="282" spans="1:14" ht="14.25" thickBot="1">
      <c r="A282" s="262"/>
      <c r="B282" s="211" t="s">
        <v>24</v>
      </c>
      <c r="C282" s="68">
        <v>14.672370000000001</v>
      </c>
      <c r="D282" s="68">
        <v>14.785577999999999</v>
      </c>
      <c r="E282" s="68">
        <v>5.7733584999999996</v>
      </c>
      <c r="F282" s="31">
        <f>(D282-E282)/E282*100</f>
        <v>156.10011919405318</v>
      </c>
      <c r="G282" s="68">
        <v>5</v>
      </c>
      <c r="H282" s="68">
        <v>46918.546999999999</v>
      </c>
      <c r="I282" s="68"/>
      <c r="J282" s="68"/>
      <c r="K282" s="68"/>
      <c r="L282" s="68">
        <v>3.7840799999999999</v>
      </c>
      <c r="M282" s="31"/>
      <c r="N282" s="109">
        <f t="shared" si="71"/>
        <v>8.7306803825755637</v>
      </c>
    </row>
    <row r="283" spans="1:14" ht="14.25" thickBot="1">
      <c r="A283" s="262"/>
      <c r="B283" s="211" t="s">
        <v>25</v>
      </c>
      <c r="C283" s="69"/>
      <c r="D283" s="69"/>
      <c r="E283" s="69"/>
      <c r="F283" s="31"/>
      <c r="G283" s="69"/>
      <c r="H283" s="69"/>
      <c r="I283" s="69"/>
      <c r="J283" s="69"/>
      <c r="K283" s="69"/>
      <c r="L283" s="69"/>
      <c r="M283" s="31"/>
      <c r="N283" s="109">
        <f t="shared" si="71"/>
        <v>0</v>
      </c>
    </row>
    <row r="284" spans="1:14" ht="14.25" thickBot="1">
      <c r="A284" s="262"/>
      <c r="B284" s="211" t="s">
        <v>26</v>
      </c>
      <c r="C284" s="68">
        <v>6.8018999999999996E-2</v>
      </c>
      <c r="D284" s="68">
        <v>0.35847800000000002</v>
      </c>
      <c r="E284" s="68">
        <v>2.1677339999999998</v>
      </c>
      <c r="F284" s="31">
        <f>(D284-E284)/E284*100</f>
        <v>-83.463007915177784</v>
      </c>
      <c r="G284" s="68">
        <v>27</v>
      </c>
      <c r="H284" s="68">
        <v>3441</v>
      </c>
      <c r="I284" s="68">
        <v>11</v>
      </c>
      <c r="J284" s="68">
        <v>1.0099530000000001</v>
      </c>
      <c r="K284" s="68">
        <v>2.1336930000000001</v>
      </c>
      <c r="L284" s="68">
        <v>0.22761000000000001</v>
      </c>
      <c r="M284" s="31">
        <f>(K284-L284)/L284*100</f>
        <v>837.43376828786074</v>
      </c>
      <c r="N284" s="109">
        <f t="shared" si="71"/>
        <v>0.1097751174903933</v>
      </c>
    </row>
    <row r="285" spans="1:14" ht="14.25" thickBot="1">
      <c r="A285" s="262"/>
      <c r="B285" s="211" t="s">
        <v>27</v>
      </c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109">
        <f t="shared" si="71"/>
        <v>0</v>
      </c>
    </row>
    <row r="286" spans="1:14" ht="14.25" thickBot="1">
      <c r="A286" s="262"/>
      <c r="B286" s="14" t="s">
        <v>28</v>
      </c>
      <c r="C286" s="34"/>
      <c r="D286" s="34"/>
      <c r="E286" s="34"/>
      <c r="F286" s="31"/>
      <c r="G286" s="34"/>
      <c r="H286" s="34"/>
      <c r="I286" s="34"/>
      <c r="J286" s="34"/>
      <c r="K286" s="34"/>
      <c r="L286" s="34"/>
      <c r="M286" s="31"/>
      <c r="N286" s="109" t="e">
        <f t="shared" si="71"/>
        <v>#DIV/0!</v>
      </c>
    </row>
    <row r="287" spans="1:14" ht="14.25" thickBot="1">
      <c r="A287" s="262"/>
      <c r="B287" s="14" t="s">
        <v>29</v>
      </c>
      <c r="C287" s="34"/>
      <c r="D287" s="34"/>
      <c r="E287" s="34"/>
      <c r="F287" s="31"/>
      <c r="G287" s="34"/>
      <c r="H287" s="34"/>
      <c r="I287" s="34"/>
      <c r="J287" s="34"/>
      <c r="K287" s="34"/>
      <c r="L287" s="34"/>
      <c r="M287" s="31"/>
      <c r="N287" s="109" t="e">
        <f t="shared" si="71"/>
        <v>#DIV/0!</v>
      </c>
    </row>
    <row r="288" spans="1:14" ht="14.25" thickBot="1">
      <c r="A288" s="262"/>
      <c r="B288" s="14" t="s">
        <v>30</v>
      </c>
      <c r="C288" s="34"/>
      <c r="D288" s="34"/>
      <c r="E288" s="34"/>
      <c r="F288" s="31"/>
      <c r="G288" s="34"/>
      <c r="H288" s="34"/>
      <c r="I288" s="34"/>
      <c r="J288" s="34"/>
      <c r="K288" s="34"/>
      <c r="L288" s="34"/>
      <c r="M288" s="31"/>
      <c r="N288" s="109">
        <f t="shared" si="71"/>
        <v>0</v>
      </c>
    </row>
    <row r="289" spans="1:14" ht="14.25" thickBot="1">
      <c r="A289" s="263"/>
      <c r="B289" s="15" t="s">
        <v>126</v>
      </c>
      <c r="C289" s="16">
        <f t="shared" ref="C289:L289" si="72">C277+C279+C280+C281+C282+C283+C284+C285</f>
        <v>16.917233</v>
      </c>
      <c r="D289" s="16">
        <f t="shared" si="72"/>
        <v>23.565770000000004</v>
      </c>
      <c r="E289" s="16">
        <f t="shared" si="72"/>
        <v>64.890696500000004</v>
      </c>
      <c r="F289" s="16">
        <f t="shared" ref="F289:F295" si="73">(D289-E289)/E289*100</f>
        <v>-63.683900356964116</v>
      </c>
      <c r="G289" s="16">
        <f t="shared" si="72"/>
        <v>127</v>
      </c>
      <c r="H289" s="16">
        <f t="shared" si="72"/>
        <v>56691.801220000001</v>
      </c>
      <c r="I289" s="16">
        <f t="shared" si="72"/>
        <v>94</v>
      </c>
      <c r="J289" s="16">
        <f t="shared" si="72"/>
        <v>23.292997</v>
      </c>
      <c r="K289" s="16">
        <f t="shared" si="72"/>
        <v>69.634687</v>
      </c>
      <c r="L289" s="16">
        <f t="shared" si="72"/>
        <v>21.810979</v>
      </c>
      <c r="M289" s="16">
        <f t="shared" ref="M289:M292" si="74">(K289-L289)/L289*100</f>
        <v>219.26438056723634</v>
      </c>
      <c r="N289" s="110">
        <f t="shared" si="71"/>
        <v>0.6045309679122024</v>
      </c>
    </row>
    <row r="290" spans="1:14" ht="15" thickTop="1" thickBot="1">
      <c r="A290" s="259" t="s">
        <v>35</v>
      </c>
      <c r="B290" s="18" t="s">
        <v>19</v>
      </c>
      <c r="C290" s="32">
        <v>24.792351</v>
      </c>
      <c r="D290" s="32">
        <v>52.909923999999997</v>
      </c>
      <c r="E290" s="32">
        <v>54.352463</v>
      </c>
      <c r="F290" s="111">
        <f t="shared" si="73"/>
        <v>-2.6540453189766278</v>
      </c>
      <c r="G290" s="31">
        <v>359</v>
      </c>
      <c r="H290" s="31">
        <v>45884.613599999997</v>
      </c>
      <c r="I290" s="33">
        <v>32</v>
      </c>
      <c r="J290" s="31">
        <v>20.967773999999999</v>
      </c>
      <c r="K290" s="31">
        <v>29.131754999999998</v>
      </c>
      <c r="L290" s="31">
        <v>45.758209999999998</v>
      </c>
      <c r="M290" s="111">
        <f t="shared" si="74"/>
        <v>-36.335457615147099</v>
      </c>
      <c r="N290" s="112">
        <f t="shared" ref="N290:N302" si="75">D290/D394*100</f>
        <v>2.5922062042118976</v>
      </c>
    </row>
    <row r="291" spans="1:14" ht="14.25" thickBot="1">
      <c r="A291" s="262"/>
      <c r="B291" s="211" t="s">
        <v>20</v>
      </c>
      <c r="C291" s="31">
        <v>7.2267039999999998</v>
      </c>
      <c r="D291" s="31">
        <v>16.179991000000001</v>
      </c>
      <c r="E291" s="31">
        <v>24.663212999999999</v>
      </c>
      <c r="F291" s="31">
        <f t="shared" si="73"/>
        <v>-34.396256481262185</v>
      </c>
      <c r="G291" s="31">
        <v>190</v>
      </c>
      <c r="H291" s="31">
        <v>3800</v>
      </c>
      <c r="I291" s="33">
        <v>18</v>
      </c>
      <c r="J291" s="31">
        <v>15.630699999999999</v>
      </c>
      <c r="K291" s="31">
        <v>17.4862</v>
      </c>
      <c r="L291" s="31">
        <v>21.675996000000001</v>
      </c>
      <c r="M291" s="31">
        <f t="shared" si="74"/>
        <v>-19.329197145081594</v>
      </c>
      <c r="N291" s="109">
        <f t="shared" si="75"/>
        <v>2.3645669037340187</v>
      </c>
    </row>
    <row r="292" spans="1:14" ht="14.25" thickBot="1">
      <c r="A292" s="262"/>
      <c r="B292" s="211" t="s">
        <v>21</v>
      </c>
      <c r="C292" s="31">
        <v>0</v>
      </c>
      <c r="D292" s="31">
        <v>0</v>
      </c>
      <c r="E292" s="31">
        <v>0</v>
      </c>
      <c r="F292" s="31" t="e">
        <f t="shared" si="73"/>
        <v>#DIV/0!</v>
      </c>
      <c r="G292" s="31">
        <v>0</v>
      </c>
      <c r="H292" s="31">
        <v>0</v>
      </c>
      <c r="I292" s="33">
        <v>0</v>
      </c>
      <c r="J292" s="31">
        <v>0</v>
      </c>
      <c r="K292" s="31">
        <v>0</v>
      </c>
      <c r="L292" s="31">
        <v>0</v>
      </c>
      <c r="M292" s="31" t="e">
        <f t="shared" si="74"/>
        <v>#DIV/0!</v>
      </c>
      <c r="N292" s="109">
        <f t="shared" si="75"/>
        <v>0</v>
      </c>
    </row>
    <row r="293" spans="1:14" ht="14.25" thickBot="1">
      <c r="A293" s="262"/>
      <c r="B293" s="211" t="s">
        <v>22</v>
      </c>
      <c r="C293" s="31">
        <v>2.4056999999999999E-2</v>
      </c>
      <c r="D293" s="31">
        <v>2.4056999999999999E-2</v>
      </c>
      <c r="E293" s="31">
        <v>0.56918800000000003</v>
      </c>
      <c r="F293" s="31">
        <f t="shared" si="73"/>
        <v>-95.773452708068334</v>
      </c>
      <c r="G293" s="31">
        <v>4</v>
      </c>
      <c r="H293" s="31">
        <v>206</v>
      </c>
      <c r="I293" s="33">
        <v>0</v>
      </c>
      <c r="J293" s="31">
        <v>0</v>
      </c>
      <c r="K293" s="31">
        <v>0</v>
      </c>
      <c r="L293" s="31">
        <v>0</v>
      </c>
      <c r="M293" s="31"/>
      <c r="N293" s="109">
        <f t="shared" si="75"/>
        <v>2.1806013623043467E-2</v>
      </c>
    </row>
    <row r="294" spans="1:14" ht="14.25" thickBot="1">
      <c r="A294" s="262"/>
      <c r="B294" s="211" t="s">
        <v>23</v>
      </c>
      <c r="C294" s="31">
        <v>2.5000100000000001</v>
      </c>
      <c r="D294" s="31">
        <v>4.5754900000000003</v>
      </c>
      <c r="E294" s="31">
        <v>3.8594490000000001</v>
      </c>
      <c r="F294" s="31">
        <f t="shared" si="73"/>
        <v>18.552933333229696</v>
      </c>
      <c r="G294" s="31">
        <v>45</v>
      </c>
      <c r="H294" s="31">
        <v>44047</v>
      </c>
      <c r="I294" s="33">
        <v>0</v>
      </c>
      <c r="J294" s="31">
        <v>0</v>
      </c>
      <c r="K294" s="31">
        <v>0</v>
      </c>
      <c r="L294" s="31">
        <v>0</v>
      </c>
      <c r="M294" s="31"/>
      <c r="N294" s="109">
        <f t="shared" si="75"/>
        <v>27.367957019861922</v>
      </c>
    </row>
    <row r="295" spans="1:14" ht="14.25" thickBot="1">
      <c r="A295" s="262"/>
      <c r="B295" s="211" t="s">
        <v>24</v>
      </c>
      <c r="C295" s="31">
        <v>0.86773599999999995</v>
      </c>
      <c r="D295" s="31">
        <v>15.887548000000001</v>
      </c>
      <c r="E295" s="31">
        <v>0.53610899999999995</v>
      </c>
      <c r="F295" s="31">
        <f t="shared" si="73"/>
        <v>2863.4921256684743</v>
      </c>
      <c r="G295" s="31">
        <v>10</v>
      </c>
      <c r="H295" s="31">
        <v>1785.3072</v>
      </c>
      <c r="I295" s="33">
        <v>0</v>
      </c>
      <c r="J295" s="31">
        <v>0</v>
      </c>
      <c r="K295" s="31">
        <v>0</v>
      </c>
      <c r="L295" s="31">
        <v>0</v>
      </c>
      <c r="M295" s="31"/>
      <c r="N295" s="109">
        <f t="shared" si="75"/>
        <v>9.3813785061921582</v>
      </c>
    </row>
    <row r="296" spans="1:14" ht="14.25" thickBot="1">
      <c r="A296" s="262"/>
      <c r="B296" s="211" t="s">
        <v>25</v>
      </c>
      <c r="C296" s="33">
        <v>0</v>
      </c>
      <c r="D296" s="33">
        <v>0</v>
      </c>
      <c r="E296" s="31">
        <v>0</v>
      </c>
      <c r="F296" s="31"/>
      <c r="G296" s="33">
        <v>0</v>
      </c>
      <c r="H296" s="33">
        <v>0</v>
      </c>
      <c r="I296" s="33">
        <v>0</v>
      </c>
      <c r="J296" s="33">
        <v>0</v>
      </c>
      <c r="K296" s="33">
        <v>0</v>
      </c>
      <c r="L296" s="31">
        <v>0</v>
      </c>
      <c r="M296" s="31"/>
      <c r="N296" s="109">
        <f t="shared" si="75"/>
        <v>0</v>
      </c>
    </row>
    <row r="297" spans="1:14" ht="14.25" thickBot="1">
      <c r="A297" s="262"/>
      <c r="B297" s="211" t="s">
        <v>26</v>
      </c>
      <c r="C297" s="31">
        <v>5.0938080000000001</v>
      </c>
      <c r="D297" s="31">
        <v>51.446589000000003</v>
      </c>
      <c r="E297" s="31">
        <v>20.110952999999999</v>
      </c>
      <c r="F297" s="31">
        <f>(D297-E297)/E297*100</f>
        <v>155.81377968512982</v>
      </c>
      <c r="G297" s="31">
        <v>284</v>
      </c>
      <c r="H297" s="31">
        <v>116486.355</v>
      </c>
      <c r="I297" s="33">
        <v>11344</v>
      </c>
      <c r="J297" s="31">
        <v>0.90756400000000004</v>
      </c>
      <c r="K297" s="31">
        <v>8.3279290000000099</v>
      </c>
      <c r="L297" s="31">
        <v>0.705592</v>
      </c>
      <c r="M297" s="31">
        <f>(K297-L297)/L297*100</f>
        <v>1080.2754282928393</v>
      </c>
      <c r="N297" s="109">
        <f t="shared" si="75"/>
        <v>15.754259262646455</v>
      </c>
    </row>
    <row r="298" spans="1:14" ht="14.25" thickBot="1">
      <c r="A298" s="262"/>
      <c r="B298" s="211" t="s">
        <v>27</v>
      </c>
      <c r="C298" s="31">
        <v>0</v>
      </c>
      <c r="D298" s="31">
        <v>0</v>
      </c>
      <c r="E298" s="31">
        <v>0</v>
      </c>
      <c r="F298" s="31"/>
      <c r="G298" s="31">
        <v>0</v>
      </c>
      <c r="H298" s="31">
        <v>0</v>
      </c>
      <c r="I298" s="33">
        <v>0</v>
      </c>
      <c r="J298" s="31">
        <v>0</v>
      </c>
      <c r="K298" s="31">
        <v>0</v>
      </c>
      <c r="L298" s="31">
        <v>0</v>
      </c>
      <c r="M298" s="31"/>
      <c r="N298" s="109">
        <f t="shared" si="75"/>
        <v>0</v>
      </c>
    </row>
    <row r="299" spans="1:14" ht="14.25" thickBot="1">
      <c r="A299" s="262"/>
      <c r="B299" s="14" t="s">
        <v>28</v>
      </c>
      <c r="C299" s="34">
        <v>0</v>
      </c>
      <c r="D299" s="34">
        <v>0</v>
      </c>
      <c r="E299" s="34">
        <v>0</v>
      </c>
      <c r="F299" s="31"/>
      <c r="G299" s="34">
        <v>0</v>
      </c>
      <c r="H299" s="34">
        <v>0</v>
      </c>
      <c r="I299" s="33">
        <v>0</v>
      </c>
      <c r="J299" s="31">
        <v>0</v>
      </c>
      <c r="K299" s="31">
        <v>0</v>
      </c>
      <c r="L299" s="34">
        <v>0</v>
      </c>
      <c r="M299" s="31"/>
      <c r="N299" s="109" t="e">
        <f t="shared" si="75"/>
        <v>#DIV/0!</v>
      </c>
    </row>
    <row r="300" spans="1:14" ht="14.25" thickBot="1">
      <c r="A300" s="262"/>
      <c r="B300" s="14" t="s">
        <v>29</v>
      </c>
      <c r="C300" s="41">
        <v>0</v>
      </c>
      <c r="D300" s="41">
        <v>0</v>
      </c>
      <c r="E300" s="41">
        <v>0</v>
      </c>
      <c r="F300" s="31"/>
      <c r="G300" s="34">
        <v>0</v>
      </c>
      <c r="H300" s="34">
        <v>0</v>
      </c>
      <c r="I300" s="34">
        <v>0</v>
      </c>
      <c r="J300" s="34">
        <v>0</v>
      </c>
      <c r="K300" s="34">
        <v>0</v>
      </c>
      <c r="L300" s="34">
        <v>0</v>
      </c>
      <c r="M300" s="31"/>
      <c r="N300" s="109" t="e">
        <f t="shared" si="75"/>
        <v>#DIV/0!</v>
      </c>
    </row>
    <row r="301" spans="1:14" ht="14.25" thickBot="1">
      <c r="A301" s="262"/>
      <c r="B301" s="14" t="s">
        <v>30</v>
      </c>
      <c r="C301" s="34">
        <v>0</v>
      </c>
      <c r="D301" s="34">
        <v>0</v>
      </c>
      <c r="E301" s="34">
        <v>0</v>
      </c>
      <c r="F301" s="31"/>
      <c r="G301" s="34">
        <v>0</v>
      </c>
      <c r="H301" s="34">
        <v>0</v>
      </c>
      <c r="I301" s="34">
        <v>0</v>
      </c>
      <c r="J301" s="34">
        <v>0</v>
      </c>
      <c r="K301" s="34">
        <v>0</v>
      </c>
      <c r="L301" s="34">
        <v>0</v>
      </c>
      <c r="M301" s="31"/>
      <c r="N301" s="109">
        <f t="shared" si="75"/>
        <v>0</v>
      </c>
    </row>
    <row r="302" spans="1:14" ht="14.25" thickBot="1">
      <c r="A302" s="263"/>
      <c r="B302" s="15" t="s">
        <v>126</v>
      </c>
      <c r="C302" s="16">
        <f t="shared" ref="C302:L302" si="76">C290+C292+C293+C294+C295+C296+C297+C298</f>
        <v>33.277962000000002</v>
      </c>
      <c r="D302" s="16">
        <f t="shared" si="76"/>
        <v>124.843608</v>
      </c>
      <c r="E302" s="16">
        <f t="shared" si="76"/>
        <v>79.428162</v>
      </c>
      <c r="F302" s="16">
        <f>(D302-E302)/E302*100</f>
        <v>57.178014518326634</v>
      </c>
      <c r="G302" s="16">
        <f t="shared" si="76"/>
        <v>702</v>
      </c>
      <c r="H302" s="16">
        <f t="shared" si="76"/>
        <v>208409.2758</v>
      </c>
      <c r="I302" s="16">
        <f t="shared" si="76"/>
        <v>11376</v>
      </c>
      <c r="J302" s="16">
        <f t="shared" si="76"/>
        <v>21.875337999999999</v>
      </c>
      <c r="K302" s="16">
        <f t="shared" si="76"/>
        <v>37.45968400000001</v>
      </c>
      <c r="L302" s="16">
        <f t="shared" si="76"/>
        <v>46.463802000000001</v>
      </c>
      <c r="M302" s="16">
        <f t="shared" ref="M302:M304" si="77">(K302-L302)/L302*100</f>
        <v>-19.378780066254567</v>
      </c>
      <c r="N302" s="110">
        <f t="shared" si="75"/>
        <v>3.2026039116010874</v>
      </c>
    </row>
    <row r="303" spans="1:14" ht="14.25" thickTop="1">
      <c r="A303" s="260" t="s">
        <v>98</v>
      </c>
      <c r="B303" s="211" t="s">
        <v>19</v>
      </c>
      <c r="C303" s="28">
        <v>7.5965550000000004</v>
      </c>
      <c r="D303" s="28">
        <v>24.616816999999998</v>
      </c>
      <c r="E303" s="28">
        <v>24.446591000000002</v>
      </c>
      <c r="F303" s="31">
        <f>(D303-E303)/E303*100</f>
        <v>0.69631794469828523</v>
      </c>
      <c r="G303" s="28">
        <v>278</v>
      </c>
      <c r="H303" s="28">
        <v>27053.838860000003</v>
      </c>
      <c r="I303" s="28">
        <v>77</v>
      </c>
      <c r="J303" s="28">
        <v>5.6615700000000047</v>
      </c>
      <c r="K303" s="28">
        <v>44.770070000000004</v>
      </c>
      <c r="L303" s="28">
        <v>13.336586000000002</v>
      </c>
      <c r="M303" s="31">
        <f t="shared" si="77"/>
        <v>235.6936325383422</v>
      </c>
      <c r="N303" s="109">
        <f t="shared" ref="N303:N315" si="78">D303/D394*100</f>
        <v>1.2060472011894954</v>
      </c>
    </row>
    <row r="304" spans="1:14">
      <c r="A304" s="260"/>
      <c r="B304" s="211" t="s">
        <v>20</v>
      </c>
      <c r="C304" s="28">
        <v>3.6768080000000003</v>
      </c>
      <c r="D304" s="28">
        <v>11.524453999999999</v>
      </c>
      <c r="E304" s="28">
        <v>10.234435000000001</v>
      </c>
      <c r="F304" s="31">
        <f>(D304-E304)/E304*100</f>
        <v>12.604691905317658</v>
      </c>
      <c r="G304" s="28">
        <v>149</v>
      </c>
      <c r="H304" s="28">
        <v>2980</v>
      </c>
      <c r="I304" s="28">
        <v>32</v>
      </c>
      <c r="J304" s="28">
        <v>4.8079999999999998</v>
      </c>
      <c r="K304" s="28">
        <v>26.768000000000001</v>
      </c>
      <c r="L304" s="28">
        <v>9.5157490000000013</v>
      </c>
      <c r="M304" s="31">
        <f t="shared" si="77"/>
        <v>181.30208142312284</v>
      </c>
      <c r="N304" s="109">
        <f t="shared" si="78"/>
        <v>1.6842001032018574</v>
      </c>
    </row>
    <row r="305" spans="1:14">
      <c r="A305" s="260"/>
      <c r="B305" s="211" t="s">
        <v>21</v>
      </c>
      <c r="C305" s="28">
        <v>0</v>
      </c>
      <c r="D305" s="28">
        <v>1.246227</v>
      </c>
      <c r="E305" s="28">
        <v>1.4966979999999999</v>
      </c>
      <c r="F305" s="31"/>
      <c r="G305" s="28">
        <v>3</v>
      </c>
      <c r="H305" s="28">
        <v>1978.548</v>
      </c>
      <c r="I305" s="28">
        <v>0</v>
      </c>
      <c r="J305" s="28"/>
      <c r="K305" s="28">
        <v>0</v>
      </c>
      <c r="L305" s="31"/>
      <c r="M305" s="31"/>
      <c r="N305" s="109">
        <f t="shared" si="78"/>
        <v>1.1652656478826398</v>
      </c>
    </row>
    <row r="306" spans="1:14">
      <c r="A306" s="260"/>
      <c r="B306" s="211" t="s">
        <v>22</v>
      </c>
      <c r="C306" s="28">
        <v>3.8999999999999999E-4</v>
      </c>
      <c r="D306" s="28">
        <v>3.8999999999999999E-4</v>
      </c>
      <c r="E306" s="28">
        <v>0</v>
      </c>
      <c r="F306" s="31"/>
      <c r="G306" s="28">
        <v>1</v>
      </c>
      <c r="H306" s="28">
        <v>3</v>
      </c>
      <c r="I306" s="28">
        <v>0</v>
      </c>
      <c r="J306" s="28"/>
      <c r="K306" s="28">
        <v>0</v>
      </c>
      <c r="L306" s="31"/>
      <c r="M306" s="31"/>
      <c r="N306" s="109">
        <f t="shared" si="78"/>
        <v>3.5350813954304155E-4</v>
      </c>
    </row>
    <row r="307" spans="1:14">
      <c r="A307" s="260"/>
      <c r="B307" s="211" t="s">
        <v>23</v>
      </c>
      <c r="C307" s="28">
        <v>0</v>
      </c>
      <c r="D307" s="28">
        <v>0</v>
      </c>
      <c r="E307" s="28">
        <v>0</v>
      </c>
      <c r="F307" s="31"/>
      <c r="G307" s="28">
        <v>0</v>
      </c>
      <c r="H307" s="28">
        <v>0</v>
      </c>
      <c r="I307" s="28">
        <v>0</v>
      </c>
      <c r="J307" s="28"/>
      <c r="K307" s="28">
        <v>0</v>
      </c>
      <c r="L307" s="31"/>
      <c r="M307" s="31"/>
      <c r="N307" s="109">
        <f t="shared" si="78"/>
        <v>0</v>
      </c>
    </row>
    <row r="308" spans="1:14">
      <c r="A308" s="260"/>
      <c r="B308" s="211" t="s">
        <v>24</v>
      </c>
      <c r="C308" s="28">
        <v>1.7066060000000001</v>
      </c>
      <c r="D308" s="28">
        <v>7.8490669999999998</v>
      </c>
      <c r="E308" s="28">
        <v>3.005471</v>
      </c>
      <c r="F308" s="31"/>
      <c r="G308" s="28">
        <v>62</v>
      </c>
      <c r="H308" s="28">
        <v>17909</v>
      </c>
      <c r="I308" s="28">
        <v>7</v>
      </c>
      <c r="J308" s="28">
        <v>0</v>
      </c>
      <c r="K308" s="28">
        <v>2.1031</v>
      </c>
      <c r="L308" s="31">
        <v>10.122441999999999</v>
      </c>
      <c r="M308" s="31"/>
      <c r="N308" s="109">
        <f t="shared" si="78"/>
        <v>4.6347660726162498</v>
      </c>
    </row>
    <row r="309" spans="1:14">
      <c r="A309" s="260"/>
      <c r="B309" s="211" t="s">
        <v>25</v>
      </c>
      <c r="C309" s="28">
        <v>0</v>
      </c>
      <c r="D309" s="28">
        <v>0</v>
      </c>
      <c r="E309" s="28">
        <v>0</v>
      </c>
      <c r="F309" s="31"/>
      <c r="G309" s="28">
        <v>0</v>
      </c>
      <c r="H309" s="28">
        <v>0</v>
      </c>
      <c r="I309" s="28">
        <v>0</v>
      </c>
      <c r="J309" s="28">
        <v>0</v>
      </c>
      <c r="K309" s="28">
        <v>0</v>
      </c>
      <c r="L309" s="28"/>
      <c r="M309" s="31"/>
      <c r="N309" s="109">
        <f t="shared" si="78"/>
        <v>0</v>
      </c>
    </row>
    <row r="310" spans="1:14">
      <c r="A310" s="260"/>
      <c r="B310" s="211" t="s">
        <v>26</v>
      </c>
      <c r="C310" s="28">
        <v>0.70084399999999991</v>
      </c>
      <c r="D310" s="28">
        <v>2.0503040000000001</v>
      </c>
      <c r="E310" s="28">
        <v>1.8696650000000001</v>
      </c>
      <c r="F310" s="31">
        <f>(D310-E310)/E310*100</f>
        <v>9.661570388278113</v>
      </c>
      <c r="G310" s="28">
        <v>147</v>
      </c>
      <c r="H310" s="28">
        <v>17785.22</v>
      </c>
      <c r="I310" s="28">
        <v>5</v>
      </c>
      <c r="J310" s="28">
        <v>2.6941999999999999</v>
      </c>
      <c r="K310" s="28">
        <v>3.0127999999999999</v>
      </c>
      <c r="L310" s="31">
        <v>0.97940000000000005</v>
      </c>
      <c r="M310" s="31"/>
      <c r="N310" s="109">
        <f t="shared" si="78"/>
        <v>0.62785544019723216</v>
      </c>
    </row>
    <row r="311" spans="1:14">
      <c r="A311" s="260"/>
      <c r="B311" s="211" t="s">
        <v>27</v>
      </c>
      <c r="C311" s="28">
        <v>0</v>
      </c>
      <c r="D311" s="28">
        <v>0</v>
      </c>
      <c r="E311" s="28">
        <v>1.4150940000000001</v>
      </c>
      <c r="F311" s="31"/>
      <c r="G311" s="28">
        <v>0</v>
      </c>
      <c r="H311" s="28">
        <v>0</v>
      </c>
      <c r="I311" s="28"/>
      <c r="J311" s="28"/>
      <c r="K311" s="28"/>
      <c r="L311" s="31"/>
      <c r="M311" s="31"/>
      <c r="N311" s="109">
        <f t="shared" si="78"/>
        <v>0</v>
      </c>
    </row>
    <row r="312" spans="1:14">
      <c r="A312" s="260"/>
      <c r="B312" s="14" t="s">
        <v>28</v>
      </c>
      <c r="C312" s="31">
        <v>0</v>
      </c>
      <c r="D312" s="31">
        <v>0</v>
      </c>
      <c r="E312" s="31">
        <v>0</v>
      </c>
      <c r="F312" s="31"/>
      <c r="G312" s="28">
        <v>0</v>
      </c>
      <c r="H312" s="28">
        <v>0</v>
      </c>
      <c r="I312" s="28"/>
      <c r="J312" s="28"/>
      <c r="K312" s="28"/>
      <c r="L312" s="34"/>
      <c r="M312" s="31"/>
      <c r="N312" s="109" t="e">
        <f t="shared" si="78"/>
        <v>#DIV/0!</v>
      </c>
    </row>
    <row r="313" spans="1:14">
      <c r="A313" s="260"/>
      <c r="B313" s="14" t="s">
        <v>29</v>
      </c>
      <c r="C313" s="31">
        <v>0</v>
      </c>
      <c r="D313" s="31">
        <v>0</v>
      </c>
      <c r="E313" s="31">
        <v>1.4150940000000001</v>
      </c>
      <c r="F313" s="31"/>
      <c r="G313" s="31">
        <v>0</v>
      </c>
      <c r="H313" s="31">
        <v>0</v>
      </c>
      <c r="I313" s="31"/>
      <c r="J313" s="31"/>
      <c r="K313" s="31"/>
      <c r="L313" s="31"/>
      <c r="M313" s="31"/>
      <c r="N313" s="109" t="e">
        <f t="shared" si="78"/>
        <v>#DIV/0!</v>
      </c>
    </row>
    <row r="314" spans="1:14">
      <c r="A314" s="260"/>
      <c r="B314" s="14" t="s">
        <v>30</v>
      </c>
      <c r="C314" s="31">
        <v>0</v>
      </c>
      <c r="D314" s="31">
        <v>0</v>
      </c>
      <c r="E314" s="31">
        <v>0</v>
      </c>
      <c r="F314" s="31"/>
      <c r="G314" s="31">
        <v>0</v>
      </c>
      <c r="H314" s="31">
        <v>0</v>
      </c>
      <c r="I314" s="31"/>
      <c r="J314" s="31"/>
      <c r="K314" s="31"/>
      <c r="L314" s="31"/>
      <c r="M314" s="31"/>
      <c r="N314" s="109">
        <f t="shared" si="78"/>
        <v>0</v>
      </c>
    </row>
    <row r="315" spans="1:14" ht="14.25" thickBot="1">
      <c r="A315" s="261"/>
      <c r="B315" s="15" t="s">
        <v>126</v>
      </c>
      <c r="C315" s="16">
        <f t="shared" ref="C315:L315" si="79">C303+C305+C306+C307+C308+C309+C310+C311</f>
        <v>10.004395000000001</v>
      </c>
      <c r="D315" s="16">
        <f t="shared" si="79"/>
        <v>35.762804999999993</v>
      </c>
      <c r="E315" s="16">
        <f t="shared" si="79"/>
        <v>32.233519000000001</v>
      </c>
      <c r="F315" s="16">
        <f>(D315-E315)/E315*100</f>
        <v>10.949117904253617</v>
      </c>
      <c r="G315" s="16">
        <f t="shared" si="79"/>
        <v>491</v>
      </c>
      <c r="H315" s="16">
        <f t="shared" si="79"/>
        <v>64729.60686</v>
      </c>
      <c r="I315" s="16">
        <f t="shared" si="79"/>
        <v>89</v>
      </c>
      <c r="J315" s="16">
        <f t="shared" si="79"/>
        <v>8.355770000000005</v>
      </c>
      <c r="K315" s="16">
        <f t="shared" si="79"/>
        <v>49.88597</v>
      </c>
      <c r="L315" s="16">
        <f t="shared" si="79"/>
        <v>24.438428000000002</v>
      </c>
      <c r="M315" s="16">
        <f t="shared" ref="M315:M317" si="80">(K315-L315)/L315*100</f>
        <v>104.12920994754653</v>
      </c>
      <c r="N315" s="110">
        <f t="shared" si="78"/>
        <v>0.91742061141670062</v>
      </c>
    </row>
    <row r="316" spans="1:14" ht="14.25" thickTop="1">
      <c r="A316" s="260" t="s">
        <v>39</v>
      </c>
      <c r="B316" s="211" t="s">
        <v>19</v>
      </c>
      <c r="C316" s="34">
        <v>30.658746000000001</v>
      </c>
      <c r="D316" s="34">
        <v>93.014186999999993</v>
      </c>
      <c r="E316" s="34">
        <v>88.496805000000009</v>
      </c>
      <c r="F316" s="34">
        <f>(D316-E316)/E316*100</f>
        <v>5.1045707243329099</v>
      </c>
      <c r="G316" s="34">
        <v>813</v>
      </c>
      <c r="H316" s="34">
        <v>95911.013500000001</v>
      </c>
      <c r="I316" s="31">
        <v>93</v>
      </c>
      <c r="J316" s="34">
        <v>60.29</v>
      </c>
      <c r="K316" s="34">
        <v>101.67</v>
      </c>
      <c r="L316" s="34">
        <v>33.75</v>
      </c>
      <c r="M316" s="31">
        <f t="shared" si="80"/>
        <v>201.24444444444447</v>
      </c>
      <c r="N316" s="109">
        <f t="shared" ref="N316:N328" si="81">D316/D394*100</f>
        <v>4.557027007279876</v>
      </c>
    </row>
    <row r="317" spans="1:14">
      <c r="A317" s="260"/>
      <c r="B317" s="211" t="s">
        <v>20</v>
      </c>
      <c r="C317" s="34">
        <v>13.359349999999999</v>
      </c>
      <c r="D317" s="34">
        <v>35.18177</v>
      </c>
      <c r="E317" s="34">
        <v>30.331439000000003</v>
      </c>
      <c r="F317" s="31">
        <f>(D317-E317)/E317*100</f>
        <v>15.99110085083664</v>
      </c>
      <c r="G317" s="34">
        <v>429</v>
      </c>
      <c r="H317" s="34">
        <v>8580</v>
      </c>
      <c r="I317" s="31">
        <v>53</v>
      </c>
      <c r="J317" s="34">
        <v>3.56</v>
      </c>
      <c r="K317" s="34">
        <v>34.479999999999997</v>
      </c>
      <c r="L317" s="34">
        <v>23.67</v>
      </c>
      <c r="M317" s="31">
        <f t="shared" si="80"/>
        <v>45.669623996620174</v>
      </c>
      <c r="N317" s="109">
        <f t="shared" si="81"/>
        <v>5.1415139202971369</v>
      </c>
    </row>
    <row r="318" spans="1:14">
      <c r="A318" s="260"/>
      <c r="B318" s="211" t="s">
        <v>21</v>
      </c>
      <c r="C318" s="34">
        <v>0</v>
      </c>
      <c r="D318" s="34">
        <v>7.9245270000000003</v>
      </c>
      <c r="E318" s="34">
        <v>7.4528300000000005</v>
      </c>
      <c r="F318" s="31">
        <f>(D318-E318)/E318*100</f>
        <v>6.3290991475721272</v>
      </c>
      <c r="G318" s="34">
        <v>3</v>
      </c>
      <c r="H318" s="34">
        <v>13778.730165000001</v>
      </c>
      <c r="I318" s="31">
        <v>1</v>
      </c>
      <c r="J318" s="34">
        <v>1.1100000000000001</v>
      </c>
      <c r="K318" s="34">
        <v>1.1100000000000001</v>
      </c>
      <c r="L318" s="34"/>
      <c r="M318" s="31"/>
      <c r="N318" s="109">
        <f t="shared" si="81"/>
        <v>7.4097087359032283</v>
      </c>
    </row>
    <row r="319" spans="1:14">
      <c r="A319" s="260"/>
      <c r="B319" s="211" t="s">
        <v>22</v>
      </c>
      <c r="C319" s="34">
        <v>1.068387</v>
      </c>
      <c r="D319" s="34">
        <v>15.718472</v>
      </c>
      <c r="E319" s="34">
        <v>12.359185</v>
      </c>
      <c r="F319" s="31">
        <f>(D319-E319)/E319*100</f>
        <v>27.180489652028029</v>
      </c>
      <c r="G319" s="34">
        <v>300</v>
      </c>
      <c r="H319" s="34">
        <v>16853.14</v>
      </c>
      <c r="I319" s="31">
        <v>8</v>
      </c>
      <c r="J319" s="34">
        <v>8.69</v>
      </c>
      <c r="K319" s="34">
        <v>9.93</v>
      </c>
      <c r="L319" s="34">
        <v>0.25</v>
      </c>
      <c r="M319" s="31">
        <f>(K319-L319)/L319*100</f>
        <v>3872</v>
      </c>
      <c r="N319" s="109">
        <f t="shared" si="81"/>
        <v>14.247712290203571</v>
      </c>
    </row>
    <row r="320" spans="1:14">
      <c r="A320" s="260"/>
      <c r="B320" s="211" t="s">
        <v>23</v>
      </c>
      <c r="C320" s="34">
        <v>5.6600000000000001E-3</v>
      </c>
      <c r="D320" s="34">
        <v>1.4149999999999999E-2</v>
      </c>
      <c r="E320" s="34">
        <v>0</v>
      </c>
      <c r="F320" s="31"/>
      <c r="G320" s="34">
        <v>5</v>
      </c>
      <c r="H320" s="34">
        <v>0.5</v>
      </c>
      <c r="I320" s="31"/>
      <c r="J320" s="34"/>
      <c r="K320" s="34"/>
      <c r="L320" s="34"/>
      <c r="M320" s="31"/>
      <c r="N320" s="109">
        <f t="shared" si="81"/>
        <v>8.4637184614335559E-2</v>
      </c>
    </row>
    <row r="321" spans="1:14">
      <c r="A321" s="260"/>
      <c r="B321" s="211" t="s">
        <v>24</v>
      </c>
      <c r="C321" s="34">
        <v>3.0761210000000001</v>
      </c>
      <c r="D321" s="34">
        <v>5.0487650000000004</v>
      </c>
      <c r="E321" s="34">
        <v>4.9066140000000003</v>
      </c>
      <c r="F321" s="31">
        <f>(D321-E321)/E321*100</f>
        <v>2.8971302816973199</v>
      </c>
      <c r="G321" s="34">
        <v>7</v>
      </c>
      <c r="H321" s="34">
        <v>8333.4560000000001</v>
      </c>
      <c r="I321" s="31">
        <v>72</v>
      </c>
      <c r="J321" s="34">
        <v>7.14</v>
      </c>
      <c r="K321" s="34">
        <v>19.649999999999999</v>
      </c>
      <c r="L321" s="34">
        <v>15.34</v>
      </c>
      <c r="M321" s="31"/>
      <c r="N321" s="109">
        <f t="shared" si="81"/>
        <v>2.9812262693913025</v>
      </c>
    </row>
    <row r="322" spans="1:14">
      <c r="A322" s="260"/>
      <c r="B322" s="211" t="s">
        <v>25</v>
      </c>
      <c r="C322" s="34">
        <v>0</v>
      </c>
      <c r="D322" s="34">
        <v>3.7054999999999998</v>
      </c>
      <c r="E322" s="34">
        <v>0</v>
      </c>
      <c r="F322" s="31"/>
      <c r="G322" s="34">
        <v>2</v>
      </c>
      <c r="H322" s="34">
        <v>202.70249999999999</v>
      </c>
      <c r="I322" s="31"/>
      <c r="J322" s="34"/>
      <c r="K322" s="34"/>
      <c r="L322" s="34"/>
      <c r="M322" s="31"/>
      <c r="N322" s="109">
        <f t="shared" si="81"/>
        <v>0.32890667436924587</v>
      </c>
    </row>
    <row r="323" spans="1:14">
      <c r="A323" s="260"/>
      <c r="B323" s="211" t="s">
        <v>26</v>
      </c>
      <c r="C323" s="34">
        <v>3.3988110000000002</v>
      </c>
      <c r="D323" s="34">
        <v>40.947424000000005</v>
      </c>
      <c r="E323" s="34">
        <v>40.029244999999996</v>
      </c>
      <c r="F323" s="31">
        <f>(D323-E323)/E323*100</f>
        <v>2.2937704670672887</v>
      </c>
      <c r="G323" s="34">
        <v>453</v>
      </c>
      <c r="H323" s="34">
        <v>144258.68</v>
      </c>
      <c r="I323" s="31">
        <v>17</v>
      </c>
      <c r="J323" s="34">
        <v>0.17</v>
      </c>
      <c r="K323" s="34">
        <v>7.02</v>
      </c>
      <c r="L323" s="34">
        <v>3.69</v>
      </c>
      <c r="M323" s="31">
        <f>(K323-L323)/L323*100</f>
        <v>90.243902439024382</v>
      </c>
      <c r="N323" s="109">
        <f t="shared" si="81"/>
        <v>12.539146838938375</v>
      </c>
    </row>
    <row r="324" spans="1:14">
      <c r="A324" s="260"/>
      <c r="B324" s="211" t="s">
        <v>27</v>
      </c>
      <c r="C324" s="34">
        <v>0</v>
      </c>
      <c r="D324" s="34">
        <v>0</v>
      </c>
      <c r="E324" s="31">
        <v>2.9031130000000003</v>
      </c>
      <c r="F324" s="31">
        <f>(D324-E324)/E324*100</f>
        <v>-100</v>
      </c>
      <c r="G324" s="34">
        <v>0</v>
      </c>
      <c r="H324" s="34">
        <v>0</v>
      </c>
      <c r="I324" s="31"/>
      <c r="J324" s="31"/>
      <c r="K324" s="31"/>
      <c r="L324" s="31"/>
      <c r="M324" s="31"/>
      <c r="N324" s="109">
        <f t="shared" si="81"/>
        <v>0</v>
      </c>
    </row>
    <row r="325" spans="1:14">
      <c r="A325" s="260"/>
      <c r="B325" s="14" t="s">
        <v>28</v>
      </c>
      <c r="C325" s="34">
        <v>0</v>
      </c>
      <c r="D325" s="34">
        <v>0</v>
      </c>
      <c r="E325" s="34">
        <v>0</v>
      </c>
      <c r="F325" s="31"/>
      <c r="G325" s="34">
        <v>0</v>
      </c>
      <c r="H325" s="34">
        <v>0</v>
      </c>
      <c r="I325" s="34"/>
      <c r="J325" s="34"/>
      <c r="K325" s="34"/>
      <c r="L325" s="34"/>
      <c r="M325" s="31"/>
      <c r="N325" s="109" t="e">
        <f t="shared" si="81"/>
        <v>#DIV/0!</v>
      </c>
    </row>
    <row r="326" spans="1:14">
      <c r="A326" s="260"/>
      <c r="B326" s="14" t="s">
        <v>29</v>
      </c>
      <c r="C326" s="31">
        <v>0</v>
      </c>
      <c r="D326" s="31">
        <v>0</v>
      </c>
      <c r="E326" s="31">
        <v>0</v>
      </c>
      <c r="F326" s="31"/>
      <c r="G326" s="34">
        <v>0</v>
      </c>
      <c r="H326" s="34">
        <v>0</v>
      </c>
      <c r="I326" s="34"/>
      <c r="J326" s="34"/>
      <c r="K326" s="34"/>
      <c r="L326" s="34"/>
      <c r="M326" s="31"/>
      <c r="N326" s="109" t="e">
        <f t="shared" si="81"/>
        <v>#DIV/0!</v>
      </c>
    </row>
    <row r="327" spans="1:14">
      <c r="A327" s="260"/>
      <c r="B327" s="14" t="s">
        <v>30</v>
      </c>
      <c r="C327" s="31">
        <v>0</v>
      </c>
      <c r="D327" s="31">
        <v>0</v>
      </c>
      <c r="E327" s="31">
        <v>2.9031130000000003</v>
      </c>
      <c r="F327" s="31"/>
      <c r="G327" s="31">
        <v>0</v>
      </c>
      <c r="H327" s="31">
        <v>0</v>
      </c>
      <c r="I327" s="31"/>
      <c r="J327" s="31"/>
      <c r="K327" s="31"/>
      <c r="L327" s="31"/>
      <c r="M327" s="31"/>
      <c r="N327" s="109">
        <f t="shared" si="81"/>
        <v>0</v>
      </c>
    </row>
    <row r="328" spans="1:14" ht="14.25" thickBot="1">
      <c r="A328" s="261"/>
      <c r="B328" s="15" t="s">
        <v>126</v>
      </c>
      <c r="C328" s="16">
        <f t="shared" ref="C328:L328" si="82">C316+C318+C319+C320+C321+C322+C323+C324</f>
        <v>38.207725000000003</v>
      </c>
      <c r="D328" s="16">
        <f t="shared" si="82"/>
        <v>166.37302500000001</v>
      </c>
      <c r="E328" s="16">
        <f t="shared" si="82"/>
        <v>156.14779200000001</v>
      </c>
      <c r="F328" s="16">
        <f>(D328-E328)/E328*100</f>
        <v>6.5484326541101536</v>
      </c>
      <c r="G328" s="16">
        <f t="shared" si="82"/>
        <v>1583</v>
      </c>
      <c r="H328" s="16">
        <f t="shared" si="82"/>
        <v>279338.22216500004</v>
      </c>
      <c r="I328" s="16">
        <f t="shared" si="82"/>
        <v>191</v>
      </c>
      <c r="J328" s="16">
        <f t="shared" si="82"/>
        <v>77.400000000000006</v>
      </c>
      <c r="K328" s="16">
        <f t="shared" si="82"/>
        <v>139.38000000000002</v>
      </c>
      <c r="L328" s="16">
        <f t="shared" si="82"/>
        <v>53.03</v>
      </c>
      <c r="M328" s="16">
        <f t="shared" ref="M328:M330" si="83">(K328-L328)/L328*100</f>
        <v>162.83235904205171</v>
      </c>
      <c r="N328" s="110">
        <f t="shared" si="81"/>
        <v>4.2679549973427999</v>
      </c>
    </row>
    <row r="329" spans="1:14" ht="14.25" thickTop="1">
      <c r="A329" s="260" t="s">
        <v>40</v>
      </c>
      <c r="B329" s="211" t="s">
        <v>19</v>
      </c>
      <c r="C329" s="71">
        <v>18.850000000000001</v>
      </c>
      <c r="D329" s="106">
        <v>46.55</v>
      </c>
      <c r="E329" s="106">
        <v>33.6</v>
      </c>
      <c r="F329" s="111">
        <f>(D329-E329)/E329*100</f>
        <v>38.54166666666665</v>
      </c>
      <c r="G329" s="72">
        <v>429</v>
      </c>
      <c r="H329" s="72">
        <v>34856.07</v>
      </c>
      <c r="I329" s="72">
        <v>64</v>
      </c>
      <c r="J329" s="72">
        <v>1.71</v>
      </c>
      <c r="K329" s="107">
        <v>43.31</v>
      </c>
      <c r="L329" s="107">
        <v>51.84</v>
      </c>
      <c r="M329" s="34">
        <f t="shared" si="83"/>
        <v>-16.454475308641978</v>
      </c>
      <c r="N329" s="109">
        <f t="shared" ref="N329:N341" si="84">D329/D394*100</f>
        <v>2.2806156139264884</v>
      </c>
    </row>
    <row r="330" spans="1:14">
      <c r="A330" s="260"/>
      <c r="B330" s="211" t="s">
        <v>20</v>
      </c>
      <c r="C330" s="72">
        <v>8.75</v>
      </c>
      <c r="D330" s="107">
        <v>21.51</v>
      </c>
      <c r="E330" s="107">
        <v>15.22</v>
      </c>
      <c r="F330" s="117">
        <f>(D330-E330)/E330*100</f>
        <v>41.327201051248366</v>
      </c>
      <c r="G330" s="72">
        <v>243</v>
      </c>
      <c r="H330" s="72">
        <v>4860</v>
      </c>
      <c r="I330" s="72">
        <v>31</v>
      </c>
      <c r="J330" s="72">
        <v>1.05</v>
      </c>
      <c r="K330" s="107">
        <v>23.94</v>
      </c>
      <c r="L330" s="107">
        <v>36.299999999999997</v>
      </c>
      <c r="M330" s="31">
        <f t="shared" si="83"/>
        <v>-34.049586776859499</v>
      </c>
      <c r="N330" s="109">
        <f t="shared" si="84"/>
        <v>3.1435020019058566</v>
      </c>
    </row>
    <row r="331" spans="1:14">
      <c r="A331" s="260"/>
      <c r="B331" s="211" t="s">
        <v>21</v>
      </c>
      <c r="C331" s="72"/>
      <c r="D331" s="107"/>
      <c r="E331" s="107"/>
      <c r="F331" s="31"/>
      <c r="G331" s="72"/>
      <c r="H331" s="72"/>
      <c r="I331" s="72"/>
      <c r="J331" s="72"/>
      <c r="K331" s="72"/>
      <c r="L331" s="107"/>
      <c r="M331" s="31"/>
      <c r="N331" s="109">
        <f t="shared" si="84"/>
        <v>0</v>
      </c>
    </row>
    <row r="332" spans="1:14">
      <c r="A332" s="260"/>
      <c r="B332" s="211" t="s">
        <v>22</v>
      </c>
      <c r="C332" s="72"/>
      <c r="D332" s="107"/>
      <c r="E332" s="107"/>
      <c r="F332" s="31"/>
      <c r="G332" s="72"/>
      <c r="H332" s="72"/>
      <c r="I332" s="72"/>
      <c r="J332" s="72"/>
      <c r="K332" s="72"/>
      <c r="L332" s="107"/>
      <c r="M332" s="31"/>
      <c r="N332" s="109">
        <f t="shared" si="84"/>
        <v>0</v>
      </c>
    </row>
    <row r="333" spans="1:14">
      <c r="A333" s="260"/>
      <c r="B333" s="211" t="s">
        <v>23</v>
      </c>
      <c r="C333" s="72"/>
      <c r="D333" s="107"/>
      <c r="E333" s="107"/>
      <c r="F333" s="31"/>
      <c r="G333" s="72"/>
      <c r="H333" s="72"/>
      <c r="I333" s="72"/>
      <c r="J333" s="72"/>
      <c r="K333" s="72"/>
      <c r="L333" s="107"/>
      <c r="M333" s="31"/>
      <c r="N333" s="109">
        <f t="shared" si="84"/>
        <v>0</v>
      </c>
    </row>
    <row r="334" spans="1:14">
      <c r="A334" s="260"/>
      <c r="B334" s="211" t="s">
        <v>24</v>
      </c>
      <c r="C334" s="72"/>
      <c r="D334" s="107">
        <v>0.17</v>
      </c>
      <c r="E334" s="107">
        <v>0.16</v>
      </c>
      <c r="F334" s="117">
        <f>(D334-E334)/E334*100</f>
        <v>6.2500000000000053</v>
      </c>
      <c r="G334" s="72">
        <v>1</v>
      </c>
      <c r="H334" s="72">
        <v>200</v>
      </c>
      <c r="I334" s="72"/>
      <c r="J334" s="72"/>
      <c r="K334" s="72"/>
      <c r="L334" s="107"/>
      <c r="M334" s="31" t="e">
        <f>(K334-L334)/L334*100</f>
        <v>#DIV/0!</v>
      </c>
      <c r="N334" s="109">
        <f t="shared" si="84"/>
        <v>0.10038266106592829</v>
      </c>
    </row>
    <row r="335" spans="1:14">
      <c r="A335" s="260"/>
      <c r="B335" s="211" t="s">
        <v>25</v>
      </c>
      <c r="C335" s="72"/>
      <c r="D335" s="107"/>
      <c r="E335" s="107"/>
      <c r="F335" s="31"/>
      <c r="G335" s="72"/>
      <c r="H335" s="72"/>
      <c r="I335" s="74"/>
      <c r="J335" s="74"/>
      <c r="K335" s="74"/>
      <c r="L335" s="138"/>
      <c r="M335" s="31"/>
      <c r="N335" s="109">
        <f t="shared" si="84"/>
        <v>0</v>
      </c>
    </row>
    <row r="336" spans="1:14">
      <c r="A336" s="260"/>
      <c r="B336" s="211" t="s">
        <v>26</v>
      </c>
      <c r="C336" s="72">
        <v>0.42</v>
      </c>
      <c r="D336" s="107">
        <v>3.96</v>
      </c>
      <c r="E336" s="107">
        <v>5.56</v>
      </c>
      <c r="F336" s="117">
        <f>(D336-E336)/E336*100</f>
        <v>-28.776978417266179</v>
      </c>
      <c r="G336" s="72">
        <v>38</v>
      </c>
      <c r="H336" s="72">
        <v>3121.54</v>
      </c>
      <c r="I336" s="72">
        <v>9</v>
      </c>
      <c r="J336" s="72">
        <v>0.97</v>
      </c>
      <c r="K336" s="107">
        <v>1.72</v>
      </c>
      <c r="L336" s="107">
        <v>2.61</v>
      </c>
      <c r="M336" s="31">
        <f>(K336-L336)/L336*100</f>
        <v>-34.099616858237546</v>
      </c>
      <c r="N336" s="109">
        <f t="shared" si="84"/>
        <v>1.2126531203085196</v>
      </c>
    </row>
    <row r="337" spans="1:14">
      <c r="A337" s="260"/>
      <c r="B337" s="211" t="s">
        <v>27</v>
      </c>
      <c r="C337" s="72"/>
      <c r="D337" s="107"/>
      <c r="E337" s="107"/>
      <c r="F337" s="31"/>
      <c r="G337" s="72"/>
      <c r="H337" s="72"/>
      <c r="I337" s="72"/>
      <c r="J337" s="72"/>
      <c r="K337" s="72"/>
      <c r="L337" s="107"/>
      <c r="M337" s="31"/>
      <c r="N337" s="109">
        <f t="shared" si="84"/>
        <v>0</v>
      </c>
    </row>
    <row r="338" spans="1:14">
      <c r="A338" s="260"/>
      <c r="B338" s="14" t="s">
        <v>28</v>
      </c>
      <c r="C338" s="72"/>
      <c r="D338" s="107"/>
      <c r="E338" s="107"/>
      <c r="F338" s="31"/>
      <c r="G338" s="72"/>
      <c r="H338" s="72"/>
      <c r="I338" s="75"/>
      <c r="J338" s="75"/>
      <c r="K338" s="75"/>
      <c r="L338" s="131"/>
      <c r="M338" s="31"/>
      <c r="N338" s="109" t="e">
        <f t="shared" si="84"/>
        <v>#DIV/0!</v>
      </c>
    </row>
    <row r="339" spans="1:14">
      <c r="A339" s="260"/>
      <c r="B339" s="14" t="s">
        <v>29</v>
      </c>
      <c r="C339" s="72"/>
      <c r="D339" s="107"/>
      <c r="E339" s="107"/>
      <c r="F339" s="31"/>
      <c r="G339" s="72"/>
      <c r="H339" s="72"/>
      <c r="I339" s="75"/>
      <c r="J339" s="75"/>
      <c r="K339" s="75"/>
      <c r="L339" s="131"/>
      <c r="M339" s="31"/>
      <c r="N339" s="109" t="e">
        <f t="shared" si="84"/>
        <v>#DIV/0!</v>
      </c>
    </row>
    <row r="340" spans="1:14">
      <c r="A340" s="260"/>
      <c r="B340" s="14" t="s">
        <v>30</v>
      </c>
      <c r="C340" s="72"/>
      <c r="D340" s="107"/>
      <c r="E340" s="107"/>
      <c r="F340" s="31"/>
      <c r="G340" s="72"/>
      <c r="H340" s="72"/>
      <c r="I340" s="75"/>
      <c r="J340" s="75"/>
      <c r="K340" s="75"/>
      <c r="L340" s="131"/>
      <c r="M340" s="31"/>
      <c r="N340" s="109">
        <f t="shared" si="84"/>
        <v>0</v>
      </c>
    </row>
    <row r="341" spans="1:14" ht="14.25" thickBot="1">
      <c r="A341" s="261"/>
      <c r="B341" s="15" t="s">
        <v>126</v>
      </c>
      <c r="C341" s="16">
        <f t="shared" ref="C341:L341" si="85">C329+C331+C332+C333+C334+C335+C336+C337</f>
        <v>19.270000000000003</v>
      </c>
      <c r="D341" s="16">
        <f t="shared" si="85"/>
        <v>50.68</v>
      </c>
      <c r="E341" s="16">
        <f t="shared" si="85"/>
        <v>39.32</v>
      </c>
      <c r="F341" s="16">
        <f>(D341-E341)/E341*100</f>
        <v>28.891149542217697</v>
      </c>
      <c r="G341" s="16">
        <f t="shared" si="85"/>
        <v>468</v>
      </c>
      <c r="H341" s="16">
        <f t="shared" si="85"/>
        <v>38177.61</v>
      </c>
      <c r="I341" s="16">
        <f t="shared" si="85"/>
        <v>73</v>
      </c>
      <c r="J341" s="16">
        <f t="shared" si="85"/>
        <v>2.6799999999999997</v>
      </c>
      <c r="K341" s="16">
        <f t="shared" si="85"/>
        <v>45.03</v>
      </c>
      <c r="L341" s="16">
        <f t="shared" si="85"/>
        <v>54.45</v>
      </c>
      <c r="M341" s="16">
        <f t="shared" ref="M341:M343" si="86">(K341-L341)/L341*100</f>
        <v>-17.300275482093667</v>
      </c>
      <c r="N341" s="110">
        <f t="shared" si="84"/>
        <v>1.3000903197218003</v>
      </c>
    </row>
    <row r="342" spans="1:14" ht="14.25" thickTop="1">
      <c r="A342" s="259" t="s">
        <v>66</v>
      </c>
      <c r="B342" s="18" t="s">
        <v>19</v>
      </c>
      <c r="C342" s="32">
        <v>42.245403000000003</v>
      </c>
      <c r="D342" s="32">
        <v>113.242305</v>
      </c>
      <c r="E342" s="32">
        <v>97.314841999999999</v>
      </c>
      <c r="F342" s="111">
        <f>(D342-E342)/E342*100</f>
        <v>16.366941231842112</v>
      </c>
      <c r="G342" s="31">
        <v>943</v>
      </c>
      <c r="H342" s="31">
        <v>102571.83569399999</v>
      </c>
      <c r="I342" s="31">
        <v>148</v>
      </c>
      <c r="J342" s="34">
        <v>75.326901000000007</v>
      </c>
      <c r="K342" s="31">
        <v>94.713024000000004</v>
      </c>
      <c r="L342" s="31">
        <v>24.448371000000002</v>
      </c>
      <c r="M342" s="111">
        <f t="shared" si="86"/>
        <v>287.40014211989831</v>
      </c>
      <c r="N342" s="112">
        <f t="shared" ref="N342:N354" si="87">D342/D394*100</f>
        <v>5.5480594831369645</v>
      </c>
    </row>
    <row r="343" spans="1:14">
      <c r="A343" s="260"/>
      <c r="B343" s="211" t="s">
        <v>20</v>
      </c>
      <c r="C343" s="32">
        <v>15.831434</v>
      </c>
      <c r="D343" s="32">
        <v>39.235911000000002</v>
      </c>
      <c r="E343" s="31">
        <v>33.256270999999998</v>
      </c>
      <c r="F343" s="31">
        <f>(D343-E343)/E343*100</f>
        <v>17.980488552068881</v>
      </c>
      <c r="G343" s="31">
        <v>478</v>
      </c>
      <c r="H343" s="31">
        <v>9560</v>
      </c>
      <c r="I343" s="31">
        <v>66</v>
      </c>
      <c r="J343" s="34">
        <v>23.106829999999999</v>
      </c>
      <c r="K343" s="31">
        <v>31.991706000000001</v>
      </c>
      <c r="L343" s="31">
        <v>10.82666</v>
      </c>
      <c r="M343" s="31">
        <f t="shared" si="86"/>
        <v>195.49007727221505</v>
      </c>
      <c r="N343" s="109">
        <f t="shared" si="87"/>
        <v>5.7339918537935857</v>
      </c>
    </row>
    <row r="344" spans="1:14">
      <c r="A344" s="260"/>
      <c r="B344" s="211" t="s">
        <v>21</v>
      </c>
      <c r="C344" s="32">
        <v>0</v>
      </c>
      <c r="D344" s="32">
        <v>0</v>
      </c>
      <c r="E344" s="31">
        <v>0.127359</v>
      </c>
      <c r="F344" s="31">
        <f>(D344-E344)/E344*100</f>
        <v>-100</v>
      </c>
      <c r="G344" s="31">
        <v>0</v>
      </c>
      <c r="H344" s="31">
        <v>0</v>
      </c>
      <c r="I344" s="31">
        <v>0</v>
      </c>
      <c r="J344" s="34">
        <v>0</v>
      </c>
      <c r="K344" s="31">
        <v>0</v>
      </c>
      <c r="L344" s="31">
        <v>0</v>
      </c>
      <c r="M344" s="31"/>
      <c r="N344" s="109">
        <f t="shared" si="87"/>
        <v>0</v>
      </c>
    </row>
    <row r="345" spans="1:14">
      <c r="A345" s="260"/>
      <c r="B345" s="211" t="s">
        <v>22</v>
      </c>
      <c r="C345" s="32">
        <v>0.18113099999999999</v>
      </c>
      <c r="D345" s="32">
        <v>0.90414600000000001</v>
      </c>
      <c r="E345" s="31">
        <v>0.28113300000000002</v>
      </c>
      <c r="F345" s="31">
        <f>(D345-E345)/E345*100</f>
        <v>221.60792222898058</v>
      </c>
      <c r="G345" s="31">
        <v>35</v>
      </c>
      <c r="H345" s="31">
        <v>3940</v>
      </c>
      <c r="I345" s="31">
        <v>0</v>
      </c>
      <c r="J345" s="34">
        <v>0</v>
      </c>
      <c r="K345" s="31">
        <v>0</v>
      </c>
      <c r="L345" s="31">
        <v>0</v>
      </c>
      <c r="M345" s="31"/>
      <c r="N345" s="109">
        <f t="shared" si="87"/>
        <v>0.81954607778277677</v>
      </c>
    </row>
    <row r="346" spans="1:14">
      <c r="A346" s="260"/>
      <c r="B346" s="211" t="s">
        <v>23</v>
      </c>
      <c r="C346" s="32">
        <v>0</v>
      </c>
      <c r="D346" s="32">
        <v>0.52500000000000002</v>
      </c>
      <c r="E346" s="31">
        <v>0</v>
      </c>
      <c r="F346" s="31"/>
      <c r="G346" s="31">
        <v>6</v>
      </c>
      <c r="H346" s="31">
        <v>642.29</v>
      </c>
      <c r="I346" s="31">
        <v>0</v>
      </c>
      <c r="J346" s="34">
        <v>0</v>
      </c>
      <c r="K346" s="31">
        <v>0</v>
      </c>
      <c r="L346" s="31">
        <v>0</v>
      </c>
      <c r="M346" s="31"/>
      <c r="N346" s="109">
        <f t="shared" si="87"/>
        <v>3.1402488991184572</v>
      </c>
    </row>
    <row r="347" spans="1:14">
      <c r="A347" s="260"/>
      <c r="B347" s="211" t="s">
        <v>24</v>
      </c>
      <c r="C347" s="32">
        <v>1.0070950000000001</v>
      </c>
      <c r="D347" s="32">
        <v>2.338635</v>
      </c>
      <c r="E347" s="31">
        <v>14.059713</v>
      </c>
      <c r="F347" s="31">
        <f>(D347-E347)/E347*100</f>
        <v>-83.366410110931852</v>
      </c>
      <c r="G347" s="31">
        <v>11</v>
      </c>
      <c r="H347" s="31">
        <v>11943.083339999999</v>
      </c>
      <c r="I347" s="31">
        <v>4</v>
      </c>
      <c r="J347" s="34">
        <v>2.0299999999999998</v>
      </c>
      <c r="K347" s="31">
        <v>2.0468000000000002</v>
      </c>
      <c r="L347" s="31">
        <v>0.21260000000000001</v>
      </c>
      <c r="M347" s="31"/>
      <c r="N347" s="109">
        <f t="shared" si="87"/>
        <v>1.3809317915406893</v>
      </c>
    </row>
    <row r="348" spans="1:14">
      <c r="A348" s="260"/>
      <c r="B348" s="211" t="s">
        <v>25</v>
      </c>
      <c r="C348" s="32">
        <v>0</v>
      </c>
      <c r="D348" s="32">
        <v>0</v>
      </c>
      <c r="E348" s="33">
        <v>0</v>
      </c>
      <c r="F348" s="31"/>
      <c r="G348" s="31">
        <v>0</v>
      </c>
      <c r="H348" s="31">
        <v>0</v>
      </c>
      <c r="I348" s="31">
        <v>0</v>
      </c>
      <c r="J348" s="34">
        <v>0</v>
      </c>
      <c r="K348" s="31">
        <v>0</v>
      </c>
      <c r="L348" s="33">
        <v>2.8220000000000001</v>
      </c>
      <c r="M348" s="31"/>
      <c r="N348" s="109">
        <f t="shared" si="87"/>
        <v>0</v>
      </c>
    </row>
    <row r="349" spans="1:14">
      <c r="A349" s="260"/>
      <c r="B349" s="211" t="s">
        <v>26</v>
      </c>
      <c r="C349" s="32">
        <v>4.8946639999999997</v>
      </c>
      <c r="D349" s="32">
        <v>10.112733</v>
      </c>
      <c r="E349" s="31">
        <v>8.3174189999999992</v>
      </c>
      <c r="F349" s="31">
        <f>(D349-E349)/E349*100</f>
        <v>21.584989285738775</v>
      </c>
      <c r="G349" s="31">
        <v>277</v>
      </c>
      <c r="H349" s="31">
        <v>-13488.643534000001</v>
      </c>
      <c r="I349" s="31">
        <v>6441</v>
      </c>
      <c r="J349" s="34">
        <v>1.329337</v>
      </c>
      <c r="K349" s="31">
        <v>4.4358649999999997</v>
      </c>
      <c r="L349" s="31">
        <v>0.20399600000000001</v>
      </c>
      <c r="M349" s="31">
        <f>(K349-L349)/L349*100</f>
        <v>2074.4862644365571</v>
      </c>
      <c r="N349" s="109">
        <f t="shared" si="87"/>
        <v>3.0967770776002363</v>
      </c>
    </row>
    <row r="350" spans="1:14">
      <c r="A350" s="260"/>
      <c r="B350" s="211" t="s">
        <v>27</v>
      </c>
      <c r="C350" s="32">
        <v>0</v>
      </c>
      <c r="D350" s="32">
        <v>0</v>
      </c>
      <c r="E350" s="31">
        <v>0</v>
      </c>
      <c r="F350" s="31" t="e">
        <f>(D350-E350)/E350*100</f>
        <v>#DIV/0!</v>
      </c>
      <c r="G350" s="31">
        <v>0</v>
      </c>
      <c r="H350" s="31">
        <v>0</v>
      </c>
      <c r="I350" s="31">
        <v>0</v>
      </c>
      <c r="J350" s="34">
        <v>0</v>
      </c>
      <c r="K350" s="31">
        <v>0</v>
      </c>
      <c r="L350" s="31">
        <v>0</v>
      </c>
      <c r="M350" s="31"/>
      <c r="N350" s="109">
        <f t="shared" si="87"/>
        <v>0</v>
      </c>
    </row>
    <row r="351" spans="1:14">
      <c r="A351" s="260"/>
      <c r="B351" s="14" t="s">
        <v>28</v>
      </c>
      <c r="C351" s="32">
        <v>0</v>
      </c>
      <c r="D351" s="32">
        <v>0</v>
      </c>
      <c r="E351" s="34">
        <v>0</v>
      </c>
      <c r="F351" s="31"/>
      <c r="G351" s="31">
        <v>0</v>
      </c>
      <c r="H351" s="31">
        <v>0</v>
      </c>
      <c r="I351" s="31">
        <v>0</v>
      </c>
      <c r="J351" s="34">
        <v>0</v>
      </c>
      <c r="K351" s="31">
        <v>0</v>
      </c>
      <c r="L351" s="34">
        <v>0</v>
      </c>
      <c r="M351" s="31"/>
      <c r="N351" s="109" t="e">
        <f t="shared" si="87"/>
        <v>#DIV/0!</v>
      </c>
    </row>
    <row r="352" spans="1:14">
      <c r="A352" s="260"/>
      <c r="B352" s="14" t="s">
        <v>29</v>
      </c>
      <c r="C352" s="32">
        <v>0</v>
      </c>
      <c r="D352" s="32">
        <v>0</v>
      </c>
      <c r="E352" s="34">
        <v>0</v>
      </c>
      <c r="F352" s="31"/>
      <c r="G352" s="31">
        <v>0</v>
      </c>
      <c r="H352" s="31">
        <v>0</v>
      </c>
      <c r="I352" s="31">
        <v>0</v>
      </c>
      <c r="J352" s="34">
        <v>0</v>
      </c>
      <c r="K352" s="31">
        <v>0</v>
      </c>
      <c r="L352" s="34">
        <v>0</v>
      </c>
      <c r="M352" s="31"/>
      <c r="N352" s="109" t="e">
        <f t="shared" si="87"/>
        <v>#DIV/0!</v>
      </c>
    </row>
    <row r="353" spans="1:14">
      <c r="A353" s="260"/>
      <c r="B353" s="14" t="s">
        <v>30</v>
      </c>
      <c r="C353" s="32">
        <v>0</v>
      </c>
      <c r="D353" s="32">
        <v>0</v>
      </c>
      <c r="E353" s="34">
        <v>0</v>
      </c>
      <c r="F353" s="31"/>
      <c r="G353" s="31">
        <v>0</v>
      </c>
      <c r="H353" s="31">
        <v>0</v>
      </c>
      <c r="I353" s="31">
        <v>0</v>
      </c>
      <c r="J353" s="34">
        <v>0</v>
      </c>
      <c r="K353" s="31">
        <v>0</v>
      </c>
      <c r="L353" s="34">
        <v>0</v>
      </c>
      <c r="M353" s="31"/>
      <c r="N353" s="109">
        <f t="shared" si="87"/>
        <v>0</v>
      </c>
    </row>
    <row r="354" spans="1:14" ht="14.25" thickBot="1">
      <c r="A354" s="261"/>
      <c r="B354" s="15" t="s">
        <v>126</v>
      </c>
      <c r="C354" s="16">
        <f t="shared" ref="C354:L354" si="88">C342+C344+C345+C346+C347+C348+C349+C350</f>
        <v>48.328293000000002</v>
      </c>
      <c r="D354" s="16">
        <f t="shared" si="88"/>
        <v>127.12281900000001</v>
      </c>
      <c r="E354" s="16">
        <f t="shared" si="88"/>
        <v>120.100466</v>
      </c>
      <c r="F354" s="16">
        <f>(D354-E354)/E354*100</f>
        <v>5.8470655725848806</v>
      </c>
      <c r="G354" s="16">
        <f t="shared" si="88"/>
        <v>1272</v>
      </c>
      <c r="H354" s="16">
        <f t="shared" si="88"/>
        <v>105608.56549999998</v>
      </c>
      <c r="I354" s="16">
        <f t="shared" si="88"/>
        <v>6593</v>
      </c>
      <c r="J354" s="16">
        <f t="shared" si="88"/>
        <v>78.686238000000003</v>
      </c>
      <c r="K354" s="16">
        <f t="shared" si="88"/>
        <v>101.19568900000002</v>
      </c>
      <c r="L354" s="16">
        <f t="shared" si="88"/>
        <v>27.686966999999999</v>
      </c>
      <c r="M354" s="16">
        <f t="shared" ref="M354:M356" si="89">(K354-L354)/L354*100</f>
        <v>265.4993665431104</v>
      </c>
      <c r="N354" s="110">
        <f t="shared" si="87"/>
        <v>3.261072344073531</v>
      </c>
    </row>
    <row r="355" spans="1:14" ht="15" thickTop="1" thickBot="1">
      <c r="A355" s="259" t="s">
        <v>42</v>
      </c>
      <c r="B355" s="18" t="s">
        <v>19</v>
      </c>
      <c r="C355" s="94">
        <v>3.36</v>
      </c>
      <c r="D355" s="94">
        <v>13.2</v>
      </c>
      <c r="E355" s="94">
        <v>15.84</v>
      </c>
      <c r="F355" s="111">
        <f>(D355-E355)/E355*100</f>
        <v>-16.666666666666671</v>
      </c>
      <c r="G355" s="95">
        <v>133</v>
      </c>
      <c r="H355" s="95">
        <v>14235.78</v>
      </c>
      <c r="I355" s="95">
        <v>22</v>
      </c>
      <c r="J355" s="95">
        <v>0.7</v>
      </c>
      <c r="K355" s="95">
        <v>1.93</v>
      </c>
      <c r="L355" s="95">
        <v>4.18</v>
      </c>
      <c r="M355" s="111">
        <f t="shared" si="89"/>
        <v>-53.827751196172258</v>
      </c>
      <c r="N355" s="112">
        <f t="shared" ref="N355:N367" si="90">D355/D394*100</f>
        <v>0.64670517945928352</v>
      </c>
    </row>
    <row r="356" spans="1:14" ht="14.25" thickBot="1">
      <c r="A356" s="262"/>
      <c r="B356" s="211" t="s">
        <v>20</v>
      </c>
      <c r="C356" s="95">
        <v>1.58</v>
      </c>
      <c r="D356" s="95">
        <v>4.78</v>
      </c>
      <c r="E356" s="95">
        <v>5.99</v>
      </c>
      <c r="F356" s="31">
        <f>(D356-E356)/E356*100</f>
        <v>-20.20033388981636</v>
      </c>
      <c r="G356" s="95">
        <v>67</v>
      </c>
      <c r="H356" s="95">
        <v>1340</v>
      </c>
      <c r="I356" s="95">
        <v>13</v>
      </c>
      <c r="J356" s="95">
        <v>0.56000000000000005</v>
      </c>
      <c r="K356" s="95">
        <v>1.34</v>
      </c>
      <c r="L356" s="95">
        <v>3.11</v>
      </c>
      <c r="M356" s="31">
        <f t="shared" si="89"/>
        <v>-56.913183279742761</v>
      </c>
      <c r="N356" s="109">
        <f t="shared" si="90"/>
        <v>0.69855600042352373</v>
      </c>
    </row>
    <row r="357" spans="1:14" ht="14.25" thickBot="1">
      <c r="A357" s="262"/>
      <c r="B357" s="211" t="s">
        <v>21</v>
      </c>
      <c r="C357" s="95"/>
      <c r="D357" s="95"/>
      <c r="E357" s="95"/>
      <c r="F357" s="31" t="e">
        <f>(D357-E357)/E357*100</f>
        <v>#DIV/0!</v>
      </c>
      <c r="G357" s="95"/>
      <c r="H357" s="95"/>
      <c r="I357" s="95"/>
      <c r="J357" s="95"/>
      <c r="K357" s="95"/>
      <c r="L357" s="95"/>
      <c r="M357" s="31"/>
      <c r="N357" s="109">
        <f t="shared" si="90"/>
        <v>0</v>
      </c>
    </row>
    <row r="358" spans="1:14" ht="14.25" thickBot="1">
      <c r="A358" s="262"/>
      <c r="B358" s="211" t="s">
        <v>22</v>
      </c>
      <c r="C358" s="95"/>
      <c r="D358" s="95"/>
      <c r="E358" s="95"/>
      <c r="F358" s="31" t="e">
        <f>(D358-E358)/E358*100</f>
        <v>#DIV/0!</v>
      </c>
      <c r="G358" s="95"/>
      <c r="H358" s="95"/>
      <c r="I358" s="95"/>
      <c r="J358" s="95"/>
      <c r="K358" s="95"/>
      <c r="L358" s="95"/>
      <c r="M358" s="31"/>
      <c r="N358" s="109">
        <f t="shared" si="90"/>
        <v>0</v>
      </c>
    </row>
    <row r="359" spans="1:14" ht="14.25" thickBot="1">
      <c r="A359" s="262"/>
      <c r="B359" s="211" t="s">
        <v>23</v>
      </c>
      <c r="C359" s="95"/>
      <c r="D359" s="95"/>
      <c r="E359" s="95"/>
      <c r="F359" s="31"/>
      <c r="G359" s="95"/>
      <c r="H359" s="95"/>
      <c r="I359" s="95"/>
      <c r="J359" s="95"/>
      <c r="K359" s="95"/>
      <c r="L359" s="95"/>
      <c r="M359" s="31"/>
      <c r="N359" s="109">
        <f t="shared" si="90"/>
        <v>0</v>
      </c>
    </row>
    <row r="360" spans="1:14" ht="14.25" thickBot="1">
      <c r="A360" s="262"/>
      <c r="B360" s="211" t="s">
        <v>24</v>
      </c>
      <c r="C360" s="95">
        <v>0</v>
      </c>
      <c r="D360" s="95">
        <v>0</v>
      </c>
      <c r="E360" s="95">
        <v>0.78</v>
      </c>
      <c r="F360" s="31">
        <f>(D360-E360)/E360*100</f>
        <v>-100</v>
      </c>
      <c r="G360" s="95"/>
      <c r="H360" s="95"/>
      <c r="I360" s="95"/>
      <c r="J360" s="95"/>
      <c r="K360" s="95"/>
      <c r="L360" s="95"/>
      <c r="M360" s="31" t="e">
        <f>(K360-L360)/L360*100</f>
        <v>#DIV/0!</v>
      </c>
      <c r="N360" s="109">
        <f t="shared" si="90"/>
        <v>0</v>
      </c>
    </row>
    <row r="361" spans="1:14" ht="14.25" thickBot="1">
      <c r="A361" s="262"/>
      <c r="B361" s="211" t="s">
        <v>25</v>
      </c>
      <c r="C361" s="95">
        <v>29.73</v>
      </c>
      <c r="D361" s="95">
        <v>159.51</v>
      </c>
      <c r="E361" s="95">
        <v>190.02</v>
      </c>
      <c r="F361" s="31">
        <f>(D361-E361)/E361*100</f>
        <v>-16.056204610041057</v>
      </c>
      <c r="G361" s="95">
        <v>7</v>
      </c>
      <c r="H361" s="95">
        <v>3009.6</v>
      </c>
      <c r="I361" s="95">
        <v>51</v>
      </c>
      <c r="J361" s="95">
        <v>3</v>
      </c>
      <c r="K361" s="95">
        <v>8.51</v>
      </c>
      <c r="L361" s="95">
        <v>1.28</v>
      </c>
      <c r="M361" s="31">
        <f>(K361-L361)/L361*100</f>
        <v>564.84374999999989</v>
      </c>
      <c r="N361" s="109">
        <f t="shared" si="90"/>
        <v>14.158387161958821</v>
      </c>
    </row>
    <row r="362" spans="1:14" ht="14.25" thickBot="1">
      <c r="A362" s="262"/>
      <c r="B362" s="211" t="s">
        <v>26</v>
      </c>
      <c r="C362" s="95">
        <v>0.1</v>
      </c>
      <c r="D362" s="95">
        <v>0.38</v>
      </c>
      <c r="E362" s="95">
        <v>7.0000000000000007E-2</v>
      </c>
      <c r="F362" s="31">
        <f>(D362-E362)/E362*100</f>
        <v>442.85714285714278</v>
      </c>
      <c r="G362" s="95">
        <v>49</v>
      </c>
      <c r="H362" s="95">
        <v>1606.4</v>
      </c>
      <c r="I362" s="95"/>
      <c r="J362" s="95"/>
      <c r="K362" s="95"/>
      <c r="L362" s="95"/>
      <c r="M362" s="31" t="e">
        <f>(K362-L362)/L362*100</f>
        <v>#DIV/0!</v>
      </c>
      <c r="N362" s="109">
        <f t="shared" si="90"/>
        <v>0.11636570346394885</v>
      </c>
    </row>
    <row r="363" spans="1:14" ht="14.25" thickBot="1">
      <c r="A363" s="262"/>
      <c r="B363" s="211" t="s">
        <v>27</v>
      </c>
      <c r="C363" s="95"/>
      <c r="D363" s="95"/>
      <c r="E363" s="95"/>
      <c r="F363" s="31" t="e">
        <f>(D363-E363)/E363*100</f>
        <v>#DIV/0!</v>
      </c>
      <c r="G363" s="95"/>
      <c r="H363" s="95"/>
      <c r="I363" s="95"/>
      <c r="J363" s="95"/>
      <c r="K363" s="95"/>
      <c r="L363" s="95"/>
      <c r="M363" s="31" t="e">
        <f>(K363-L363)/L363*100</f>
        <v>#DIV/0!</v>
      </c>
      <c r="N363" s="109">
        <f t="shared" si="90"/>
        <v>0</v>
      </c>
    </row>
    <row r="364" spans="1:14" ht="14.25" thickBot="1">
      <c r="A364" s="262"/>
      <c r="B364" s="14" t="s">
        <v>28</v>
      </c>
      <c r="C364" s="13"/>
      <c r="D364" s="13"/>
      <c r="E364" s="13"/>
      <c r="F364" s="31"/>
      <c r="G364" s="13"/>
      <c r="H364" s="13"/>
      <c r="I364" s="13"/>
      <c r="J364" s="13"/>
      <c r="K364" s="13"/>
      <c r="L364" s="13"/>
      <c r="M364" s="31"/>
      <c r="N364" s="109" t="e">
        <f t="shared" si="90"/>
        <v>#DIV/0!</v>
      </c>
    </row>
    <row r="365" spans="1:14" ht="14.25" thickBot="1">
      <c r="A365" s="262"/>
      <c r="B365" s="14" t="s">
        <v>29</v>
      </c>
      <c r="C365" s="34"/>
      <c r="D365" s="34"/>
      <c r="E365" s="34"/>
      <c r="F365" s="31"/>
      <c r="G365" s="34"/>
      <c r="H365" s="34"/>
      <c r="I365" s="34"/>
      <c r="J365" s="34"/>
      <c r="K365" s="34"/>
      <c r="L365" s="34"/>
      <c r="M365" s="31"/>
      <c r="N365" s="109" t="e">
        <f t="shared" si="90"/>
        <v>#DIV/0!</v>
      </c>
    </row>
    <row r="366" spans="1:14" ht="14.25" thickBot="1">
      <c r="A366" s="262"/>
      <c r="B366" s="14" t="s">
        <v>30</v>
      </c>
      <c r="C366" s="34"/>
      <c r="D366" s="34"/>
      <c r="E366" s="34"/>
      <c r="F366" s="31"/>
      <c r="G366" s="34"/>
      <c r="H366" s="34"/>
      <c r="I366" s="34"/>
      <c r="J366" s="34"/>
      <c r="K366" s="34"/>
      <c r="L366" s="34"/>
      <c r="M366" s="31"/>
      <c r="N366" s="109">
        <f t="shared" si="90"/>
        <v>0</v>
      </c>
    </row>
    <row r="367" spans="1:14" ht="14.25" thickBot="1">
      <c r="A367" s="263"/>
      <c r="B367" s="15" t="s">
        <v>126</v>
      </c>
      <c r="C367" s="16">
        <f t="shared" ref="C367:L367" si="91">C355+C357+C358+C359+C360+C361+C362+C363</f>
        <v>33.190000000000005</v>
      </c>
      <c r="D367" s="16">
        <f t="shared" si="91"/>
        <v>173.08999999999997</v>
      </c>
      <c r="E367" s="16">
        <f t="shared" si="91"/>
        <v>206.71</v>
      </c>
      <c r="F367" s="16">
        <f>(D367-E367)/E367*100</f>
        <v>-16.26433167239129</v>
      </c>
      <c r="G367" s="16">
        <f t="shared" si="91"/>
        <v>189</v>
      </c>
      <c r="H367" s="16">
        <f t="shared" si="91"/>
        <v>18851.780000000002</v>
      </c>
      <c r="I367" s="16">
        <f t="shared" si="91"/>
        <v>73</v>
      </c>
      <c r="J367" s="16">
        <f t="shared" si="91"/>
        <v>3.7</v>
      </c>
      <c r="K367" s="16">
        <f t="shared" si="91"/>
        <v>10.44</v>
      </c>
      <c r="L367" s="16">
        <f t="shared" si="91"/>
        <v>5.46</v>
      </c>
      <c r="M367" s="16">
        <f>(K367-L367)/L367*100</f>
        <v>91.208791208791197</v>
      </c>
      <c r="N367" s="110">
        <f t="shared" si="90"/>
        <v>4.4402650639432988</v>
      </c>
    </row>
    <row r="368" spans="1:14" ht="14.25" thickTop="1">
      <c r="A368" s="264" t="s">
        <v>43</v>
      </c>
      <c r="B368" s="18" t="s">
        <v>19</v>
      </c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114">
        <f t="shared" ref="N368:N392" si="92">D368/D394*100</f>
        <v>0</v>
      </c>
    </row>
    <row r="369" spans="1:14">
      <c r="A369" s="265"/>
      <c r="B369" s="211" t="s">
        <v>20</v>
      </c>
      <c r="C369" s="34"/>
      <c r="D369" s="34"/>
      <c r="E369" s="34"/>
      <c r="F369" s="31"/>
      <c r="G369" s="34"/>
      <c r="H369" s="34"/>
      <c r="I369" s="34"/>
      <c r="J369" s="34"/>
      <c r="K369" s="34"/>
      <c r="L369" s="34"/>
      <c r="M369" s="31"/>
      <c r="N369" s="114">
        <f t="shared" si="92"/>
        <v>0</v>
      </c>
    </row>
    <row r="370" spans="1:14">
      <c r="A370" s="265"/>
      <c r="B370" s="211" t="s">
        <v>21</v>
      </c>
      <c r="C370" s="34"/>
      <c r="D370" s="34"/>
      <c r="E370" s="34"/>
      <c r="F370" s="31"/>
      <c r="G370" s="34"/>
      <c r="H370" s="34"/>
      <c r="I370" s="34"/>
      <c r="J370" s="34"/>
      <c r="K370" s="34"/>
      <c r="L370" s="34"/>
      <c r="M370" s="31"/>
      <c r="N370" s="114">
        <f t="shared" si="92"/>
        <v>0</v>
      </c>
    </row>
    <row r="371" spans="1:14">
      <c r="A371" s="265"/>
      <c r="B371" s="211" t="s">
        <v>22</v>
      </c>
      <c r="C371" s="34"/>
      <c r="D371" s="34"/>
      <c r="E371" s="34"/>
      <c r="F371" s="31"/>
      <c r="G371" s="34"/>
      <c r="H371" s="34"/>
      <c r="I371" s="34"/>
      <c r="J371" s="34"/>
      <c r="K371" s="34"/>
      <c r="L371" s="34"/>
      <c r="M371" s="31"/>
      <c r="N371" s="114">
        <f t="shared" si="92"/>
        <v>0</v>
      </c>
    </row>
    <row r="372" spans="1:14">
      <c r="A372" s="265"/>
      <c r="B372" s="211" t="s">
        <v>23</v>
      </c>
      <c r="C372" s="34"/>
      <c r="D372" s="34"/>
      <c r="E372" s="34"/>
      <c r="F372" s="31"/>
      <c r="G372" s="34"/>
      <c r="H372" s="34"/>
      <c r="I372" s="34"/>
      <c r="J372" s="34"/>
      <c r="K372" s="34"/>
      <c r="L372" s="34"/>
      <c r="M372" s="31"/>
      <c r="N372" s="114">
        <f t="shared" si="92"/>
        <v>0</v>
      </c>
    </row>
    <row r="373" spans="1:14">
      <c r="A373" s="265"/>
      <c r="B373" s="211" t="s">
        <v>24</v>
      </c>
      <c r="C373" s="34"/>
      <c r="D373" s="34"/>
      <c r="E373" s="34"/>
      <c r="F373" s="31"/>
      <c r="G373" s="34"/>
      <c r="H373" s="34"/>
      <c r="I373" s="34"/>
      <c r="J373" s="34"/>
      <c r="K373" s="34"/>
      <c r="L373" s="34"/>
      <c r="M373" s="31"/>
      <c r="N373" s="114">
        <f t="shared" si="92"/>
        <v>0</v>
      </c>
    </row>
    <row r="374" spans="1:14">
      <c r="A374" s="265"/>
      <c r="B374" s="211" t="s">
        <v>25</v>
      </c>
      <c r="C374" s="33"/>
      <c r="D374" s="33"/>
      <c r="E374" s="33"/>
      <c r="F374" s="31" t="e">
        <f>(D374-E374)/E374*100</f>
        <v>#DIV/0!</v>
      </c>
      <c r="G374" s="33"/>
      <c r="H374" s="33"/>
      <c r="I374" s="33">
        <v>6</v>
      </c>
      <c r="J374" s="33">
        <v>1.84</v>
      </c>
      <c r="K374" s="33">
        <v>2.69</v>
      </c>
      <c r="L374" s="33">
        <v>15.67</v>
      </c>
      <c r="M374" s="31">
        <f>(K374-L374)/L374*100</f>
        <v>-82.833439693682195</v>
      </c>
      <c r="N374" s="114">
        <f t="shared" si="92"/>
        <v>0</v>
      </c>
    </row>
    <row r="375" spans="1:14">
      <c r="A375" s="265"/>
      <c r="B375" s="211" t="s">
        <v>26</v>
      </c>
      <c r="C375" s="34"/>
      <c r="D375" s="34"/>
      <c r="E375" s="34"/>
      <c r="F375" s="31"/>
      <c r="G375" s="34"/>
      <c r="H375" s="34"/>
      <c r="I375" s="34"/>
      <c r="J375" s="34"/>
      <c r="K375" s="34"/>
      <c r="L375" s="34"/>
      <c r="M375" s="31"/>
      <c r="N375" s="114">
        <f t="shared" si="92"/>
        <v>0</v>
      </c>
    </row>
    <row r="376" spans="1:14">
      <c r="A376" s="265"/>
      <c r="B376" s="211" t="s">
        <v>27</v>
      </c>
      <c r="C376" s="34"/>
      <c r="D376" s="34"/>
      <c r="E376" s="34"/>
      <c r="F376" s="31"/>
      <c r="G376" s="34"/>
      <c r="H376" s="34"/>
      <c r="I376" s="34"/>
      <c r="J376" s="34"/>
      <c r="K376" s="34"/>
      <c r="L376" s="34"/>
      <c r="M376" s="31"/>
      <c r="N376" s="114">
        <f t="shared" si="92"/>
        <v>0</v>
      </c>
    </row>
    <row r="377" spans="1:14">
      <c r="A377" s="265"/>
      <c r="B377" s="14" t="s">
        <v>28</v>
      </c>
      <c r="C377" s="34"/>
      <c r="D377" s="34"/>
      <c r="E377" s="34"/>
      <c r="F377" s="31"/>
      <c r="G377" s="34"/>
      <c r="H377" s="34"/>
      <c r="I377" s="34"/>
      <c r="J377" s="34"/>
      <c r="K377" s="34"/>
      <c r="L377" s="34"/>
      <c r="M377" s="31"/>
      <c r="N377" s="114" t="e">
        <f t="shared" si="92"/>
        <v>#DIV/0!</v>
      </c>
    </row>
    <row r="378" spans="1:14">
      <c r="A378" s="265"/>
      <c r="B378" s="14" t="s">
        <v>29</v>
      </c>
      <c r="C378" s="34"/>
      <c r="D378" s="34"/>
      <c r="E378" s="34"/>
      <c r="F378" s="31"/>
      <c r="G378" s="34"/>
      <c r="H378" s="34"/>
      <c r="I378" s="34"/>
      <c r="J378" s="34"/>
      <c r="K378" s="34"/>
      <c r="L378" s="34"/>
      <c r="M378" s="31"/>
      <c r="N378" s="114" t="e">
        <f t="shared" si="92"/>
        <v>#DIV/0!</v>
      </c>
    </row>
    <row r="379" spans="1:14">
      <c r="A379" s="265"/>
      <c r="B379" s="14" t="s">
        <v>30</v>
      </c>
      <c r="C379" s="34"/>
      <c r="D379" s="34"/>
      <c r="E379" s="34"/>
      <c r="F379" s="31"/>
      <c r="G379" s="34"/>
      <c r="H379" s="34"/>
      <c r="I379" s="34"/>
      <c r="J379" s="34"/>
      <c r="K379" s="34"/>
      <c r="L379" s="34"/>
      <c r="M379" s="31"/>
      <c r="N379" s="114">
        <f t="shared" si="92"/>
        <v>0</v>
      </c>
    </row>
    <row r="380" spans="1:14" ht="14.25" thickBot="1">
      <c r="A380" s="261"/>
      <c r="B380" s="15" t="s">
        <v>126</v>
      </c>
      <c r="C380" s="16">
        <f t="shared" ref="C380:L380" si="93">C368+C370+C371+C372+C373+C374+C375+C376</f>
        <v>0</v>
      </c>
      <c r="D380" s="16">
        <f t="shared" si="93"/>
        <v>0</v>
      </c>
      <c r="E380" s="16">
        <f t="shared" si="93"/>
        <v>0</v>
      </c>
      <c r="F380" s="16" t="e">
        <f t="shared" ref="F380:F406" si="94">(D380-E380)/E380*100</f>
        <v>#DIV/0!</v>
      </c>
      <c r="G380" s="16">
        <f t="shared" si="93"/>
        <v>0</v>
      </c>
      <c r="H380" s="16">
        <f t="shared" si="93"/>
        <v>0</v>
      </c>
      <c r="I380" s="16">
        <f t="shared" si="93"/>
        <v>6</v>
      </c>
      <c r="J380" s="16">
        <f t="shared" si="93"/>
        <v>1.84</v>
      </c>
      <c r="K380" s="16">
        <f t="shared" si="93"/>
        <v>2.69</v>
      </c>
      <c r="L380" s="16">
        <f t="shared" si="93"/>
        <v>15.67</v>
      </c>
      <c r="M380" s="16">
        <f>(K380-L380)/L380*100</f>
        <v>-82.833439693682195</v>
      </c>
      <c r="N380" s="110">
        <f t="shared" si="92"/>
        <v>0</v>
      </c>
    </row>
    <row r="381" spans="1:14" ht="14.25" thickTop="1">
      <c r="A381" s="264" t="s">
        <v>118</v>
      </c>
      <c r="B381" s="18" t="s">
        <v>19</v>
      </c>
      <c r="C381" s="34">
        <v>65.67296300000001</v>
      </c>
      <c r="D381" s="34">
        <v>150.23511099999999</v>
      </c>
      <c r="E381" s="34">
        <v>124.49167400000002</v>
      </c>
      <c r="F381" s="34">
        <f t="shared" si="94"/>
        <v>20.678842345713793</v>
      </c>
      <c r="G381" s="34">
        <v>1164</v>
      </c>
      <c r="H381" s="34">
        <v>164701.42567200001</v>
      </c>
      <c r="I381" s="34">
        <v>194</v>
      </c>
      <c r="J381" s="34">
        <v>34.867677999999998</v>
      </c>
      <c r="K381" s="34">
        <v>55.810438999999995</v>
      </c>
      <c r="L381" s="34">
        <v>90.139495999999994</v>
      </c>
      <c r="M381" s="34">
        <f>(K381-L381)/L381*100</f>
        <v>-38.084367589541444</v>
      </c>
      <c r="N381" s="114" t="e">
        <f t="shared" si="92"/>
        <v>#DIV/0!</v>
      </c>
    </row>
    <row r="382" spans="1:14">
      <c r="A382" s="265"/>
      <c r="B382" s="211" t="s">
        <v>20</v>
      </c>
      <c r="C382" s="34">
        <v>20.673802000000002</v>
      </c>
      <c r="D382" s="34">
        <v>44.983454000000002</v>
      </c>
      <c r="E382" s="34">
        <v>29.730498000000001</v>
      </c>
      <c r="F382" s="31">
        <f t="shared" si="94"/>
        <v>51.304071664053531</v>
      </c>
      <c r="G382" s="34">
        <v>566</v>
      </c>
      <c r="H382" s="34">
        <v>11320</v>
      </c>
      <c r="I382" s="34">
        <v>87</v>
      </c>
      <c r="J382" s="34">
        <v>19.795580000000001</v>
      </c>
      <c r="K382" s="34">
        <v>25.279011000000001</v>
      </c>
      <c r="L382" s="34">
        <v>16.474384000000001</v>
      </c>
      <c r="M382" s="31">
        <f>(K382-L382)/L382*100</f>
        <v>53.444347296991502</v>
      </c>
      <c r="N382" s="114" t="e">
        <f t="shared" si="92"/>
        <v>#DIV/0!</v>
      </c>
    </row>
    <row r="383" spans="1:14">
      <c r="A383" s="265"/>
      <c r="B383" s="211" t="s">
        <v>21</v>
      </c>
      <c r="C383" s="34">
        <v>0</v>
      </c>
      <c r="D383" s="34">
        <v>0</v>
      </c>
      <c r="E383" s="34">
        <v>0</v>
      </c>
      <c r="F383" s="31" t="e">
        <f t="shared" si="94"/>
        <v>#DIV/0!</v>
      </c>
      <c r="G383" s="34">
        <v>0</v>
      </c>
      <c r="H383" s="34">
        <v>0</v>
      </c>
      <c r="I383" s="34">
        <v>0</v>
      </c>
      <c r="J383" s="34">
        <v>0</v>
      </c>
      <c r="K383" s="34">
        <v>0</v>
      </c>
      <c r="L383" s="34">
        <v>0</v>
      </c>
      <c r="M383" s="31" t="e">
        <f>(K383-L383)/L383*100</f>
        <v>#DIV/0!</v>
      </c>
      <c r="N383" s="114" t="e">
        <f t="shared" si="92"/>
        <v>#DIV/0!</v>
      </c>
    </row>
    <row r="384" spans="1:14">
      <c r="A384" s="265"/>
      <c r="B384" s="211" t="s">
        <v>22</v>
      </c>
      <c r="C384" s="34">
        <v>1.973665</v>
      </c>
      <c r="D384" s="34">
        <v>8.5490139999999997</v>
      </c>
      <c r="E384" s="34">
        <v>4.2609000000000004</v>
      </c>
      <c r="F384" s="31">
        <f t="shared" si="94"/>
        <v>100.6386913562862</v>
      </c>
      <c r="G384" s="34">
        <v>491</v>
      </c>
      <c r="H384" s="34">
        <v>127351.20000000001</v>
      </c>
      <c r="I384" s="34">
        <v>0</v>
      </c>
      <c r="J384" s="34">
        <v>0</v>
      </c>
      <c r="K384" s="34">
        <v>0</v>
      </c>
      <c r="L384" s="34">
        <v>0</v>
      </c>
      <c r="M384" s="31" t="e">
        <f>(K384-L384)/L384*100</f>
        <v>#DIV/0!</v>
      </c>
      <c r="N384" s="114" t="e">
        <f t="shared" si="92"/>
        <v>#DIV/0!</v>
      </c>
    </row>
    <row r="385" spans="1:14">
      <c r="A385" s="265"/>
      <c r="B385" s="211" t="s">
        <v>23</v>
      </c>
      <c r="C385" s="34">
        <v>0</v>
      </c>
      <c r="D385" s="34">
        <v>0</v>
      </c>
      <c r="E385" s="34">
        <v>1.1132E-2</v>
      </c>
      <c r="F385" s="34">
        <f t="shared" si="94"/>
        <v>-100</v>
      </c>
      <c r="G385" s="34">
        <v>0</v>
      </c>
      <c r="H385" s="34">
        <v>0</v>
      </c>
      <c r="I385" s="34">
        <v>0</v>
      </c>
      <c r="J385" s="34">
        <v>0</v>
      </c>
      <c r="K385" s="34">
        <v>0</v>
      </c>
      <c r="L385" s="34">
        <v>0</v>
      </c>
      <c r="M385" s="31" t="e">
        <f t="shared" ref="M385:M392" si="95">(K385-L385)/L385*100</f>
        <v>#DIV/0!</v>
      </c>
      <c r="N385" s="114" t="e">
        <f t="shared" si="92"/>
        <v>#DIV/0!</v>
      </c>
    </row>
    <row r="386" spans="1:14">
      <c r="A386" s="265"/>
      <c r="B386" s="211" t="s">
        <v>24</v>
      </c>
      <c r="C386" s="34">
        <v>9.3789820000000006</v>
      </c>
      <c r="D386" s="34">
        <v>19.252079999999999</v>
      </c>
      <c r="E386" s="34">
        <v>11.720391999999999</v>
      </c>
      <c r="F386" s="31">
        <f t="shared" si="94"/>
        <v>64.261400130644105</v>
      </c>
      <c r="G386" s="34">
        <v>329</v>
      </c>
      <c r="H386" s="34">
        <v>1873.8</v>
      </c>
      <c r="I386" s="34">
        <v>5</v>
      </c>
      <c r="J386" s="34">
        <v>3.8519999999999999</v>
      </c>
      <c r="K386" s="34">
        <v>3.8892000000000002</v>
      </c>
      <c r="L386" s="34">
        <v>0.21600000000000003</v>
      </c>
      <c r="M386" s="31">
        <f t="shared" si="95"/>
        <v>1700.5555555555552</v>
      </c>
      <c r="N386" s="114" t="e">
        <f t="shared" si="92"/>
        <v>#DIV/0!</v>
      </c>
    </row>
    <row r="387" spans="1:14">
      <c r="A387" s="265"/>
      <c r="B387" s="211" t="s">
        <v>25</v>
      </c>
      <c r="C387" s="33"/>
      <c r="D387" s="33"/>
      <c r="E387" s="33"/>
      <c r="F387" s="31" t="e">
        <f t="shared" si="94"/>
        <v>#DIV/0!</v>
      </c>
      <c r="G387" s="33"/>
      <c r="H387" s="33"/>
      <c r="I387" s="33"/>
      <c r="J387" s="33"/>
      <c r="K387" s="33"/>
      <c r="L387" s="33"/>
      <c r="M387" s="31" t="e">
        <f t="shared" si="95"/>
        <v>#DIV/0!</v>
      </c>
      <c r="N387" s="114" t="e">
        <f t="shared" si="92"/>
        <v>#VALUE!</v>
      </c>
    </row>
    <row r="388" spans="1:14">
      <c r="A388" s="265"/>
      <c r="B388" s="211" t="s">
        <v>26</v>
      </c>
      <c r="C388" s="34">
        <v>3.2018500000000003</v>
      </c>
      <c r="D388" s="34">
        <v>6.862501</v>
      </c>
      <c r="E388" s="34">
        <v>5.6101089999999996</v>
      </c>
      <c r="F388" s="31">
        <f t="shared" si="94"/>
        <v>22.323844331723329</v>
      </c>
      <c r="G388" s="34">
        <v>560</v>
      </c>
      <c r="H388" s="34">
        <v>37849</v>
      </c>
      <c r="I388" s="34">
        <v>0</v>
      </c>
      <c r="J388" s="34">
        <v>0</v>
      </c>
      <c r="K388" s="34">
        <v>0</v>
      </c>
      <c r="L388" s="34">
        <v>7.1514999999999995E-2</v>
      </c>
      <c r="M388" s="31">
        <f t="shared" si="95"/>
        <v>-100</v>
      </c>
      <c r="N388" s="114" t="e">
        <f t="shared" si="92"/>
        <v>#DIV/0!</v>
      </c>
    </row>
    <row r="389" spans="1:14">
      <c r="A389" s="265"/>
      <c r="B389" s="211" t="s">
        <v>27</v>
      </c>
      <c r="C389" s="34">
        <v>0</v>
      </c>
      <c r="D389" s="34">
        <v>0.56603800000000004</v>
      </c>
      <c r="E389" s="34">
        <v>0.59537799999999996</v>
      </c>
      <c r="F389" s="34">
        <f t="shared" si="94"/>
        <v>-4.927961731874527</v>
      </c>
      <c r="G389" s="34">
        <v>1</v>
      </c>
      <c r="H389" s="34">
        <v>30</v>
      </c>
      <c r="I389" s="34">
        <v>0</v>
      </c>
      <c r="J389" s="34">
        <v>0</v>
      </c>
      <c r="K389" s="34">
        <v>0</v>
      </c>
      <c r="L389" s="34">
        <v>0</v>
      </c>
      <c r="M389" s="31" t="e">
        <f t="shared" si="95"/>
        <v>#DIV/0!</v>
      </c>
      <c r="N389" s="114">
        <f t="shared" si="92"/>
        <v>7.8142948763553835E-2</v>
      </c>
    </row>
    <row r="390" spans="1:14">
      <c r="A390" s="265"/>
      <c r="B390" s="14" t="s">
        <v>28</v>
      </c>
      <c r="C390" s="34"/>
      <c r="D390" s="34"/>
      <c r="E390" s="34"/>
      <c r="F390" s="31" t="e">
        <f t="shared" si="94"/>
        <v>#DIV/0!</v>
      </c>
      <c r="G390" s="34"/>
      <c r="H390" s="34"/>
      <c r="I390" s="34"/>
      <c r="J390" s="34"/>
      <c r="K390" s="34"/>
      <c r="L390" s="34"/>
      <c r="M390" s="31" t="e">
        <f t="shared" si="95"/>
        <v>#DIV/0!</v>
      </c>
      <c r="N390" s="114">
        <f t="shared" si="92"/>
        <v>0</v>
      </c>
    </row>
    <row r="391" spans="1:14">
      <c r="A391" s="265"/>
      <c r="B391" s="14" t="s">
        <v>29</v>
      </c>
      <c r="C391" s="34">
        <v>0</v>
      </c>
      <c r="D391" s="34">
        <v>0</v>
      </c>
      <c r="E391" s="34">
        <v>7.2641999999999998E-2</v>
      </c>
      <c r="F391" s="31">
        <f t="shared" si="94"/>
        <v>-100</v>
      </c>
      <c r="G391" s="34">
        <v>0</v>
      </c>
      <c r="H391" s="34">
        <v>0</v>
      </c>
      <c r="I391" s="34"/>
      <c r="J391" s="34"/>
      <c r="K391" s="34"/>
      <c r="L391" s="34"/>
      <c r="M391" s="31" t="e">
        <f t="shared" si="95"/>
        <v>#DIV/0!</v>
      </c>
      <c r="N391" s="114">
        <f t="shared" si="92"/>
        <v>0</v>
      </c>
    </row>
    <row r="392" spans="1:14">
      <c r="A392" s="265"/>
      <c r="B392" s="14" t="s">
        <v>30</v>
      </c>
      <c r="C392" s="34">
        <v>0</v>
      </c>
      <c r="D392" s="34">
        <v>0.56603800000000004</v>
      </c>
      <c r="E392" s="34">
        <v>0.52273599999999998</v>
      </c>
      <c r="F392" s="31">
        <f t="shared" si="94"/>
        <v>8.2837225674145394</v>
      </c>
      <c r="G392" s="34">
        <v>1</v>
      </c>
      <c r="H392" s="34">
        <v>30</v>
      </c>
      <c r="I392" s="34">
        <v>0</v>
      </c>
      <c r="J392" s="34">
        <v>0</v>
      </c>
      <c r="K392" s="34">
        <v>0</v>
      </c>
      <c r="L392" s="34">
        <v>0</v>
      </c>
      <c r="M392" s="31" t="e">
        <f t="shared" si="95"/>
        <v>#DIV/0!</v>
      </c>
      <c r="N392" s="114">
        <f t="shared" si="92"/>
        <v>0.68769779931674413</v>
      </c>
    </row>
    <row r="393" spans="1:14" ht="14.25" thickBot="1">
      <c r="A393" s="261"/>
      <c r="B393" s="15" t="s">
        <v>126</v>
      </c>
      <c r="C393" s="16">
        <f t="shared" ref="C393:D393" si="96">C381+C383+C384+C385+C386+C387+C388+C389</f>
        <v>80.227460000000008</v>
      </c>
      <c r="D393" s="16">
        <f t="shared" si="96"/>
        <v>185.464744</v>
      </c>
      <c r="E393" s="16">
        <f t="shared" ref="E393" si="97">E381+E383+E384+E385+E386+E387+E388+E389</f>
        <v>146.68958500000002</v>
      </c>
      <c r="F393" s="16">
        <f t="shared" si="94"/>
        <v>26.43347787779205</v>
      </c>
      <c r="G393" s="16">
        <f t="shared" ref="G393:K393" si="98">G381+G383+G384+G385+G386+G387+G388+G389</f>
        <v>2545</v>
      </c>
      <c r="H393" s="16">
        <f t="shared" si="98"/>
        <v>331805.42567199998</v>
      </c>
      <c r="I393" s="16">
        <f t="shared" si="98"/>
        <v>199</v>
      </c>
      <c r="J393" s="16">
        <f t="shared" si="98"/>
        <v>38.719677999999995</v>
      </c>
      <c r="K393" s="16">
        <f t="shared" si="98"/>
        <v>59.699638999999998</v>
      </c>
      <c r="L393" s="16">
        <f t="shared" ref="L393" si="99">L381+L383+L384+L385+L386+L387+L388+L389</f>
        <v>90.427010999999993</v>
      </c>
      <c r="M393" s="16">
        <f>(K393-L393)/L393*100</f>
        <v>-33.98030263324749</v>
      </c>
      <c r="N393" s="110">
        <f>D393/D406*100</f>
        <v>4.7577134633796732</v>
      </c>
    </row>
    <row r="394" spans="1:14" ht="15" thickTop="1" thickBot="1">
      <c r="A394" s="259" t="s">
        <v>125</v>
      </c>
      <c r="B394" s="18" t="s">
        <v>19</v>
      </c>
      <c r="C394" s="111">
        <f>C225+C238+C251+C264+C277+C290+C303+C316+C329+C342+C355+C368+C381</f>
        <v>856.78903500000013</v>
      </c>
      <c r="D394" s="111">
        <f t="shared" ref="D394:E394" si="100">D225+D238+D251+D264+D277+D290+D303+D316+D329+D342+D355+D368+D381</f>
        <v>2041.1155530000003</v>
      </c>
      <c r="E394" s="111">
        <f t="shared" si="100"/>
        <v>2138.9645429999996</v>
      </c>
      <c r="F394" s="111">
        <f t="shared" si="94"/>
        <v>-4.574596167113711</v>
      </c>
      <c r="G394" s="111">
        <f>G225+G238+G251+G264+G277+G290+G303+G316+G329+G342+G355+G368+G381</f>
        <v>15560</v>
      </c>
      <c r="H394" s="111">
        <f t="shared" ref="H394:I394" si="101">H225+H238+H251+H264+H277+H290+H303+H316+H329+H342+H355+H368+H381</f>
        <v>2255350.4274960007</v>
      </c>
      <c r="I394" s="111">
        <f t="shared" si="101"/>
        <v>2061</v>
      </c>
      <c r="J394" s="111">
        <f>J225+J238+J251+J264+J277+J290+J303+J316+J329+J342+J355+J368+J381</f>
        <v>731.37373799999989</v>
      </c>
      <c r="K394" s="111">
        <f t="shared" ref="K394" si="102">K225+K238+K251+K264+K277+K290+K303+K316+K329+K342+K355+K368+K381</f>
        <v>1492.0545250000002</v>
      </c>
      <c r="L394" s="111">
        <f>L225+L238+L251+L264+L277+L290+L303+L316+L329+L342+L355+L368+L381</f>
        <v>1358.2701649999999</v>
      </c>
      <c r="M394" s="111">
        <f t="shared" ref="M394:M406" si="103">(K394-L394)/L394*100</f>
        <v>9.8496133867447746</v>
      </c>
      <c r="N394" s="112">
        <f>D394/D406*100</f>
        <v>52.360587448478881</v>
      </c>
    </row>
    <row r="395" spans="1:14" ht="14.25" thickBot="1">
      <c r="A395" s="262"/>
      <c r="B395" s="211" t="s">
        <v>20</v>
      </c>
      <c r="C395" s="32">
        <f>C226+C239+C252+C265+C278+C291+C304+C317+C330+C343+C356+C369+C382</f>
        <v>284.93292100000002</v>
      </c>
      <c r="D395" s="32">
        <f t="shared" ref="D395:E395" si="104">D226+D239+D252+D265+D278+D291+D304+D317+D330+D343+D356+D369+D382</f>
        <v>684.26869099999999</v>
      </c>
      <c r="E395" s="32">
        <f t="shared" si="104"/>
        <v>569.69839200000001</v>
      </c>
      <c r="F395" s="31">
        <f t="shared" si="94"/>
        <v>20.110693765131774</v>
      </c>
      <c r="G395" s="32">
        <f>G226+G239+G252+G265+G278+G291+G304+G317+G330+G343+G356+G369+G382</f>
        <v>8198</v>
      </c>
      <c r="H395" s="32">
        <f t="shared" ref="H395:I395" si="105">H226+H239+H252+H265+H278+H291+H304+H317+H330+H343+H356+H369+H382</f>
        <v>163880</v>
      </c>
      <c r="I395" s="32">
        <f t="shared" si="105"/>
        <v>1106</v>
      </c>
      <c r="J395" s="32">
        <f>J226+J239+J252+J265+J278+J291+J304+J317+J330+J343+J356+J369+J382</f>
        <v>291.64208899999994</v>
      </c>
      <c r="K395" s="32">
        <f t="shared" ref="K395" si="106">K226+K239+K252+K265+K278+K291+K304+K317+K330+K343+K356+K369+K382</f>
        <v>544.58253500000001</v>
      </c>
      <c r="L395" s="32">
        <f>L226+L239+L252+L265+L278+L291+L304+L317+L330+L343+L356+L369+L382</f>
        <v>570.76777900000002</v>
      </c>
      <c r="M395" s="31">
        <f t="shared" si="103"/>
        <v>-4.5877228819533649</v>
      </c>
      <c r="N395" s="109">
        <f>D395/D406*100</f>
        <v>17.553494499956741</v>
      </c>
    </row>
    <row r="396" spans="1:14" ht="14.25" thickBot="1">
      <c r="A396" s="262"/>
      <c r="B396" s="211" t="s">
        <v>21</v>
      </c>
      <c r="C396" s="32">
        <f t="shared" ref="C396:E405" si="107">C227+C240+C253+C266+C279+C292+C305+C318+C331+C344+C357+C370+C383</f>
        <v>11.224963000000001</v>
      </c>
      <c r="D396" s="32">
        <f t="shared" si="107"/>
        <v>106.94788800000001</v>
      </c>
      <c r="E396" s="32">
        <f t="shared" si="107"/>
        <v>158.89710200000002</v>
      </c>
      <c r="F396" s="31">
        <f t="shared" si="94"/>
        <v>-32.693619547573626</v>
      </c>
      <c r="G396" s="32">
        <f t="shared" ref="G396:I396" si="108">G227+G240+G253+G266+G279+G292+G305+G318+G331+G344+G357+G370+G383</f>
        <v>186</v>
      </c>
      <c r="H396" s="32">
        <f t="shared" si="108"/>
        <v>129901.41716499999</v>
      </c>
      <c r="I396" s="32">
        <f t="shared" si="108"/>
        <v>4</v>
      </c>
      <c r="J396" s="32">
        <f t="shared" ref="J396:L396" si="109">J227+J240+J253+J266+J279+J292+J305+J318+J331+J344+J357+J370+J383</f>
        <v>76.727999999999994</v>
      </c>
      <c r="K396" s="32">
        <f t="shared" si="109"/>
        <v>76.727999999999994</v>
      </c>
      <c r="L396" s="32">
        <f t="shared" si="109"/>
        <v>10.78</v>
      </c>
      <c r="M396" s="31">
        <f t="shared" si="103"/>
        <v>611.7625231910946</v>
      </c>
      <c r="N396" s="109">
        <f>D396/D406*100</f>
        <v>2.7435263201162448</v>
      </c>
    </row>
    <row r="397" spans="1:14" ht="14.25" thickBot="1">
      <c r="A397" s="262"/>
      <c r="B397" s="211" t="s">
        <v>22</v>
      </c>
      <c r="C397" s="32">
        <f t="shared" si="107"/>
        <v>36.816896</v>
      </c>
      <c r="D397" s="32">
        <f t="shared" si="107"/>
        <v>110.322778</v>
      </c>
      <c r="E397" s="32">
        <f t="shared" si="107"/>
        <v>89.547325000000001</v>
      </c>
      <c r="F397" s="31">
        <f t="shared" si="94"/>
        <v>23.200528882353545</v>
      </c>
      <c r="G397" s="32">
        <f t="shared" ref="G397:I397" si="110">G228+G241+G254+G267+G280+G293+G306+G319+G332+G345+G358+G371+G384</f>
        <v>5411</v>
      </c>
      <c r="H397" s="32">
        <f t="shared" si="110"/>
        <v>173133.43</v>
      </c>
      <c r="I397" s="32">
        <f t="shared" si="110"/>
        <v>45</v>
      </c>
      <c r="J397" s="32">
        <f t="shared" ref="J397:L397" si="111">J228+J241+J254+J267+J280+J293+J306+J319+J332+J345+J358+J371+J384</f>
        <v>18.605899999999998</v>
      </c>
      <c r="K397" s="32">
        <f t="shared" si="111"/>
        <v>26.721900000000002</v>
      </c>
      <c r="L397" s="32">
        <f t="shared" si="111"/>
        <v>13.6</v>
      </c>
      <c r="M397" s="31">
        <f t="shared" si="103"/>
        <v>96.484558823529426</v>
      </c>
      <c r="N397" s="109">
        <f>D397/D406*100</f>
        <v>2.8301021255449328</v>
      </c>
    </row>
    <row r="398" spans="1:14" ht="14.25" thickBot="1">
      <c r="A398" s="262"/>
      <c r="B398" s="211" t="s">
        <v>23</v>
      </c>
      <c r="C398" s="32">
        <f t="shared" si="107"/>
        <v>3.4313370000000001</v>
      </c>
      <c r="D398" s="32">
        <f t="shared" si="107"/>
        <v>16.718420000000002</v>
      </c>
      <c r="E398" s="32">
        <f t="shared" si="107"/>
        <v>36.174921000000005</v>
      </c>
      <c r="F398" s="31">
        <f t="shared" si="94"/>
        <v>-53.784501699395562</v>
      </c>
      <c r="G398" s="32">
        <f t="shared" ref="G398:I398" si="112">G229+G242+G255+G268+G281+G294+G307+G320+G333+G346+G359+G372+G385</f>
        <v>98</v>
      </c>
      <c r="H398" s="32">
        <f t="shared" si="112"/>
        <v>67498.01999999999</v>
      </c>
      <c r="I398" s="32">
        <f t="shared" si="112"/>
        <v>0</v>
      </c>
      <c r="J398" s="32">
        <f t="shared" ref="J398:L398" si="113">J229+J242+J255+J268+J281+J294+J307+J320+J333+J346+J359+J372+J385</f>
        <v>0</v>
      </c>
      <c r="K398" s="32">
        <f t="shared" si="113"/>
        <v>0</v>
      </c>
      <c r="L398" s="32">
        <f t="shared" si="113"/>
        <v>0</v>
      </c>
      <c r="M398" s="31" t="e">
        <f t="shared" si="103"/>
        <v>#DIV/0!</v>
      </c>
      <c r="N398" s="109">
        <f>D398/D406*100</f>
        <v>0.42887640100716928</v>
      </c>
    </row>
    <row r="399" spans="1:14" ht="14.25" thickBot="1">
      <c r="A399" s="262"/>
      <c r="B399" s="211" t="s">
        <v>24</v>
      </c>
      <c r="C399" s="32">
        <f t="shared" si="107"/>
        <v>53.220807000000015</v>
      </c>
      <c r="D399" s="32">
        <f t="shared" si="107"/>
        <v>169.351956</v>
      </c>
      <c r="E399" s="32">
        <f t="shared" si="107"/>
        <v>163.90318549999998</v>
      </c>
      <c r="F399" s="31">
        <f t="shared" si="94"/>
        <v>3.324383527616078</v>
      </c>
      <c r="G399" s="32">
        <f t="shared" ref="G399:I399" si="114">G230+G243+G256+G269+G282+G295+G308+G321+G334+G347+G360+G373+G386</f>
        <v>997</v>
      </c>
      <c r="H399" s="32">
        <f t="shared" si="114"/>
        <v>249908.59354000003</v>
      </c>
      <c r="I399" s="32">
        <f t="shared" si="114"/>
        <v>123</v>
      </c>
      <c r="J399" s="32">
        <f t="shared" ref="J399:L399" si="115">J230+J243+J256+J269+J282+J295+J308+J321+J334+J347+J360+J373+J386</f>
        <v>126.37881400000001</v>
      </c>
      <c r="K399" s="32">
        <f t="shared" si="115"/>
        <v>182.40483900000001</v>
      </c>
      <c r="L399" s="32">
        <f t="shared" si="115"/>
        <v>181.98561100000003</v>
      </c>
      <c r="M399" s="31">
        <f t="shared" si="103"/>
        <v>0.23036326756623379</v>
      </c>
      <c r="N399" s="109">
        <f>D399/D406*100</f>
        <v>4.3443732956107395</v>
      </c>
    </row>
    <row r="400" spans="1:14" ht="14.25" thickBot="1">
      <c r="A400" s="262"/>
      <c r="B400" s="211" t="s">
        <v>25</v>
      </c>
      <c r="C400" s="32">
        <f t="shared" si="107"/>
        <v>154.11309699999998</v>
      </c>
      <c r="D400" s="32">
        <f t="shared" si="107"/>
        <v>1126.611373</v>
      </c>
      <c r="E400" s="32">
        <f t="shared" si="107"/>
        <v>906.77441699999997</v>
      </c>
      <c r="F400" s="31">
        <f t="shared" si="94"/>
        <v>24.243841894802816</v>
      </c>
      <c r="G400" s="32">
        <f t="shared" ref="G400:I400" si="116">G231+G244+G257+G270+G283+G296+G309+G322+G335+G348+G361+G374+G387</f>
        <v>164</v>
      </c>
      <c r="H400" s="32">
        <f t="shared" si="116"/>
        <v>23794.832843999997</v>
      </c>
      <c r="I400" s="32">
        <f t="shared" si="116"/>
        <v>347</v>
      </c>
      <c r="J400" s="32">
        <f t="shared" ref="J400:L400" si="117">J231+J244+J257+J270+J283+J296+J309+J322+J335+J348+J361+J374+J387</f>
        <v>265.41908000000001</v>
      </c>
      <c r="K400" s="32">
        <f t="shared" si="117"/>
        <v>337.61980699999998</v>
      </c>
      <c r="L400" s="32">
        <f t="shared" si="117"/>
        <v>172.072</v>
      </c>
      <c r="M400" s="31">
        <f t="shared" si="103"/>
        <v>96.208451694639436</v>
      </c>
      <c r="N400" s="109">
        <f>D400/D406*100</f>
        <v>28.900878850153639</v>
      </c>
    </row>
    <row r="401" spans="1:14" ht="14.25" thickBot="1">
      <c r="A401" s="262"/>
      <c r="B401" s="211" t="s">
        <v>26</v>
      </c>
      <c r="C401" s="32">
        <f t="shared" si="107"/>
        <v>67.516114999999985</v>
      </c>
      <c r="D401" s="32">
        <f t="shared" si="107"/>
        <v>326.55669899999998</v>
      </c>
      <c r="E401" s="32">
        <f t="shared" si="107"/>
        <v>393.68244600000003</v>
      </c>
      <c r="F401" s="31">
        <f t="shared" si="94"/>
        <v>-17.050734083276868</v>
      </c>
      <c r="G401" s="32">
        <f t="shared" ref="G401:I401" si="118">G232+G245+G258+G271+G284+G297+G310+G323+G336+G349+G362+G375+G388</f>
        <v>15956</v>
      </c>
      <c r="H401" s="32">
        <f t="shared" si="118"/>
        <v>2658282.7189660012</v>
      </c>
      <c r="I401" s="32">
        <f t="shared" si="118"/>
        <v>18203</v>
      </c>
      <c r="J401" s="32">
        <f t="shared" ref="J401:L401" si="119">J232+J245+J258+J271+J284+J297+J310+J323+J336+J349+J362+J375+J388</f>
        <v>29.831277999999998</v>
      </c>
      <c r="K401" s="32">
        <f t="shared" si="119"/>
        <v>102.95217100000002</v>
      </c>
      <c r="L401" s="32">
        <f t="shared" si="119"/>
        <v>65.762444000000016</v>
      </c>
      <c r="M401" s="31">
        <f t="shared" si="103"/>
        <v>56.551619340668047</v>
      </c>
      <c r="N401" s="109">
        <f>D401/D406*100</f>
        <v>8.377135027825684</v>
      </c>
    </row>
    <row r="402" spans="1:14" ht="14.25" thickBot="1">
      <c r="A402" s="262"/>
      <c r="B402" s="211" t="s">
        <v>27</v>
      </c>
      <c r="C402" s="32">
        <f t="shared" si="107"/>
        <v>0</v>
      </c>
      <c r="D402" s="32">
        <f t="shared" si="107"/>
        <v>0.56603800000000004</v>
      </c>
      <c r="E402" s="32">
        <f t="shared" si="107"/>
        <v>4.9135850000000003</v>
      </c>
      <c r="F402" s="31">
        <f t="shared" si="94"/>
        <v>-88.480142299359841</v>
      </c>
      <c r="G402" s="32">
        <f t="shared" ref="G402:I402" si="120">G233+G246+G259+G272+G285+G298+G311+G324+G337+G350+G363+G376+G389</f>
        <v>1</v>
      </c>
      <c r="H402" s="32">
        <f t="shared" si="120"/>
        <v>30</v>
      </c>
      <c r="I402" s="32">
        <f t="shared" si="120"/>
        <v>0</v>
      </c>
      <c r="J402" s="32">
        <f t="shared" ref="J402:L402" si="121">J233+J246+J259+J272+J285+J298+J311+J324+J337+J350+J363+J376+J389</f>
        <v>0</v>
      </c>
      <c r="K402" s="32">
        <f t="shared" si="121"/>
        <v>0</v>
      </c>
      <c r="L402" s="32">
        <f t="shared" si="121"/>
        <v>0</v>
      </c>
      <c r="M402" s="31" t="e">
        <f t="shared" si="103"/>
        <v>#DIV/0!</v>
      </c>
      <c r="N402" s="109">
        <f>D402/D406*100</f>
        <v>1.4520531262720765E-2</v>
      </c>
    </row>
    <row r="403" spans="1:14" ht="14.25" thickBot="1">
      <c r="A403" s="262"/>
      <c r="B403" s="14" t="s">
        <v>28</v>
      </c>
      <c r="C403" s="32">
        <f t="shared" si="107"/>
        <v>0</v>
      </c>
      <c r="D403" s="32">
        <f t="shared" si="107"/>
        <v>0</v>
      </c>
      <c r="E403" s="32">
        <f t="shared" si="107"/>
        <v>0</v>
      </c>
      <c r="F403" s="31" t="e">
        <f t="shared" si="94"/>
        <v>#DIV/0!</v>
      </c>
      <c r="G403" s="32">
        <f t="shared" ref="G403:I403" si="122">G234+G247+G260+G273+G286+G299+G312+G325+G338+G351+G364+G377+G390</f>
        <v>0</v>
      </c>
      <c r="H403" s="32">
        <f t="shared" si="122"/>
        <v>0</v>
      </c>
      <c r="I403" s="32">
        <f t="shared" si="122"/>
        <v>0</v>
      </c>
      <c r="J403" s="32">
        <f t="shared" ref="J403:L403" si="123">J234+J247+J260+J273+J286+J299+J312+J325+J338+J351+J364+J377+J390</f>
        <v>0</v>
      </c>
      <c r="K403" s="32">
        <f t="shared" si="123"/>
        <v>0</v>
      </c>
      <c r="L403" s="32">
        <f t="shared" si="123"/>
        <v>0</v>
      </c>
      <c r="M403" s="31" t="e">
        <f t="shared" si="103"/>
        <v>#DIV/0!</v>
      </c>
      <c r="N403" s="109">
        <f>D403/D406*100</f>
        <v>0</v>
      </c>
    </row>
    <row r="404" spans="1:14" ht="14.25" thickBot="1">
      <c r="A404" s="262"/>
      <c r="B404" s="14" t="s">
        <v>29</v>
      </c>
      <c r="C404" s="32">
        <f t="shared" si="107"/>
        <v>0</v>
      </c>
      <c r="D404" s="32">
        <f t="shared" si="107"/>
        <v>0</v>
      </c>
      <c r="E404" s="32">
        <f t="shared" si="107"/>
        <v>1.4877360000000002</v>
      </c>
      <c r="F404" s="31">
        <f t="shared" si="94"/>
        <v>-100</v>
      </c>
      <c r="G404" s="32">
        <f t="shared" ref="G404:I404" si="124">G235+G248+G261+G274+G287+G300+G313+G326+G339+G352+G365+G378+G391</f>
        <v>1</v>
      </c>
      <c r="H404" s="32">
        <f t="shared" si="124"/>
        <v>4209.16</v>
      </c>
      <c r="I404" s="32">
        <f t="shared" si="124"/>
        <v>0</v>
      </c>
      <c r="J404" s="32">
        <f t="shared" ref="J404:L404" si="125">J235+J248+J261+J274+J287+J300+J313+J326+J339+J352+J365+J378+J391</f>
        <v>0</v>
      </c>
      <c r="K404" s="32">
        <f t="shared" si="125"/>
        <v>0</v>
      </c>
      <c r="L404" s="32">
        <f t="shared" si="125"/>
        <v>0</v>
      </c>
      <c r="M404" s="31" t="e">
        <f t="shared" si="103"/>
        <v>#DIV/0!</v>
      </c>
      <c r="N404" s="109">
        <f>D404/D406*100</f>
        <v>0</v>
      </c>
    </row>
    <row r="405" spans="1:14" ht="14.25" thickBot="1">
      <c r="A405" s="262"/>
      <c r="B405" s="14" t="s">
        <v>30</v>
      </c>
      <c r="C405" s="32">
        <f t="shared" si="107"/>
        <v>0</v>
      </c>
      <c r="D405" s="32">
        <f t="shared" si="107"/>
        <v>0.56603800000000004</v>
      </c>
      <c r="E405" s="32">
        <f t="shared" si="107"/>
        <v>3.4258490000000004</v>
      </c>
      <c r="F405" s="31">
        <f t="shared" si="94"/>
        <v>-83.477438731245897</v>
      </c>
      <c r="G405" s="32">
        <f t="shared" ref="G405:I405" si="126">G236+G249+G262+G275+G288+G301+G314+G327+G340+G353+G366+G379+G392</f>
        <v>1</v>
      </c>
      <c r="H405" s="32">
        <f t="shared" si="126"/>
        <v>30</v>
      </c>
      <c r="I405" s="32">
        <f t="shared" si="126"/>
        <v>0</v>
      </c>
      <c r="J405" s="32">
        <f t="shared" ref="J405:L405" si="127">J236+J249+J262+J275+J288+J301+J314+J327+J340+J353+J366+J379+J392</f>
        <v>0</v>
      </c>
      <c r="K405" s="32">
        <f t="shared" si="127"/>
        <v>0</v>
      </c>
      <c r="L405" s="32">
        <f t="shared" si="127"/>
        <v>0</v>
      </c>
      <c r="M405" s="31" t="e">
        <f t="shared" si="103"/>
        <v>#DIV/0!</v>
      </c>
      <c r="N405" s="109">
        <f>D405/D406*100</f>
        <v>1.4520531262720765E-2</v>
      </c>
    </row>
    <row r="406" spans="1:14" ht="14.25" thickBot="1">
      <c r="A406" s="266"/>
      <c r="B406" s="35" t="s">
        <v>124</v>
      </c>
      <c r="C406" s="36">
        <f t="shared" ref="C406:L406" si="128">C394+C396+C397+C398+C399+C400+C401+C402</f>
        <v>1183.1122500000001</v>
      </c>
      <c r="D406" s="36">
        <f t="shared" si="128"/>
        <v>3898.190705</v>
      </c>
      <c r="E406" s="36">
        <f t="shared" si="128"/>
        <v>3892.8575244999988</v>
      </c>
      <c r="F406" s="36">
        <f t="shared" si="94"/>
        <v>0.13699911867918055</v>
      </c>
      <c r="G406" s="36">
        <f t="shared" si="128"/>
        <v>38373</v>
      </c>
      <c r="H406" s="36">
        <f t="shared" si="128"/>
        <v>5557899.4400110021</v>
      </c>
      <c r="I406" s="36">
        <f t="shared" si="128"/>
        <v>20783</v>
      </c>
      <c r="J406" s="36">
        <f t="shared" si="128"/>
        <v>1248.3368099999998</v>
      </c>
      <c r="K406" s="36">
        <f t="shared" si="128"/>
        <v>2218.4812420000003</v>
      </c>
      <c r="L406" s="36">
        <f t="shared" si="128"/>
        <v>1802.4702199999997</v>
      </c>
      <c r="M406" s="36">
        <f t="shared" si="103"/>
        <v>23.080049666507151</v>
      </c>
      <c r="N406" s="115">
        <f>D406/D406*100</f>
        <v>100</v>
      </c>
    </row>
    <row r="409" spans="1:14">
      <c r="A409" s="226" t="s">
        <v>137</v>
      </c>
      <c r="B409" s="226"/>
      <c r="C409" s="226"/>
      <c r="D409" s="226"/>
      <c r="E409" s="226"/>
      <c r="F409" s="226"/>
      <c r="G409" s="226"/>
      <c r="H409" s="226"/>
      <c r="I409" s="226"/>
      <c r="J409" s="226"/>
      <c r="K409" s="226"/>
      <c r="L409" s="226"/>
      <c r="M409" s="226"/>
      <c r="N409" s="226"/>
    </row>
    <row r="410" spans="1:14">
      <c r="A410" s="226"/>
      <c r="B410" s="226"/>
      <c r="C410" s="226"/>
      <c r="D410" s="226"/>
      <c r="E410" s="226"/>
      <c r="F410" s="226"/>
      <c r="G410" s="226"/>
      <c r="H410" s="226"/>
      <c r="I410" s="226"/>
      <c r="J410" s="226"/>
      <c r="K410" s="226"/>
      <c r="L410" s="226"/>
      <c r="M410" s="226"/>
      <c r="N410" s="226"/>
    </row>
    <row r="411" spans="1:14" ht="14.25" thickBot="1">
      <c r="A411" s="273" t="str">
        <f>A3</f>
        <v>财字3号表                                             （2024年2月）                                           单位：万元</v>
      </c>
      <c r="B411" s="273"/>
      <c r="C411" s="273"/>
      <c r="D411" s="273"/>
      <c r="E411" s="273"/>
      <c r="F411" s="273"/>
      <c r="G411" s="273"/>
      <c r="H411" s="273"/>
      <c r="I411" s="273"/>
      <c r="J411" s="273"/>
      <c r="K411" s="273"/>
      <c r="L411" s="273"/>
      <c r="M411" s="273"/>
      <c r="N411" s="273"/>
    </row>
    <row r="412" spans="1:14" ht="14.25" thickBot="1">
      <c r="A412" s="267" t="s">
        <v>2</v>
      </c>
      <c r="B412" s="37" t="s">
        <v>3</v>
      </c>
      <c r="C412" s="274" t="s">
        <v>4</v>
      </c>
      <c r="D412" s="274"/>
      <c r="E412" s="274"/>
      <c r="F412" s="275"/>
      <c r="G412" s="228" t="s">
        <v>5</v>
      </c>
      <c r="H412" s="275"/>
      <c r="I412" s="228" t="s">
        <v>6</v>
      </c>
      <c r="J412" s="276"/>
      <c r="K412" s="276"/>
      <c r="L412" s="276"/>
      <c r="M412" s="276"/>
      <c r="N412" s="255" t="s">
        <v>7</v>
      </c>
    </row>
    <row r="413" spans="1:14" ht="14.25" thickBot="1">
      <c r="A413" s="267"/>
      <c r="B413" s="24" t="s">
        <v>8</v>
      </c>
      <c r="C413" s="269" t="s">
        <v>9</v>
      </c>
      <c r="D413" s="269" t="s">
        <v>10</v>
      </c>
      <c r="E413" s="269" t="s">
        <v>11</v>
      </c>
      <c r="F413" s="211" t="s">
        <v>12</v>
      </c>
      <c r="G413" s="269" t="s">
        <v>13</v>
      </c>
      <c r="H413" s="269" t="s">
        <v>14</v>
      </c>
      <c r="I413" s="211" t="s">
        <v>13</v>
      </c>
      <c r="J413" s="277" t="s">
        <v>15</v>
      </c>
      <c r="K413" s="278"/>
      <c r="L413" s="279"/>
      <c r="M413" s="97" t="s">
        <v>12</v>
      </c>
      <c r="N413" s="256"/>
    </row>
    <row r="414" spans="1:14" ht="14.25" thickBot="1">
      <c r="A414" s="267"/>
      <c r="B414" s="38" t="s">
        <v>16</v>
      </c>
      <c r="C414" s="270"/>
      <c r="D414" s="270"/>
      <c r="E414" s="270"/>
      <c r="F414" s="214" t="s">
        <v>17</v>
      </c>
      <c r="G414" s="280"/>
      <c r="H414" s="280"/>
      <c r="I414" s="24" t="s">
        <v>18</v>
      </c>
      <c r="J414" s="212" t="s">
        <v>9</v>
      </c>
      <c r="K414" s="25" t="s">
        <v>10</v>
      </c>
      <c r="L414" s="212" t="s">
        <v>11</v>
      </c>
      <c r="M414" s="211" t="s">
        <v>17</v>
      </c>
      <c r="N414" s="116" t="s">
        <v>17</v>
      </c>
    </row>
    <row r="415" spans="1:14" ht="14.25" thickBot="1">
      <c r="A415" s="267"/>
      <c r="B415" s="211" t="s">
        <v>19</v>
      </c>
      <c r="C415" s="71">
        <v>286.29799400000002</v>
      </c>
      <c r="D415" s="71">
        <v>724.36222199999997</v>
      </c>
      <c r="E415" s="71">
        <v>760.18</v>
      </c>
      <c r="F415" s="31">
        <f t="shared" ref="F415:F423" si="129">(D415-E415)/E415*100</f>
        <v>-4.711749585624454</v>
      </c>
      <c r="G415" s="75">
        <v>6150</v>
      </c>
      <c r="H415" s="75">
        <v>754782.86</v>
      </c>
      <c r="I415" s="75">
        <v>653</v>
      </c>
      <c r="J415" s="72">
        <v>219.70624900000001</v>
      </c>
      <c r="K415" s="72">
        <v>568.000587</v>
      </c>
      <c r="L415" s="72">
        <v>207.28</v>
      </c>
      <c r="M415" s="31">
        <f t="shared" ref="M415:M422" si="130">(K415-L415)/L415*100</f>
        <v>174.02575598224627</v>
      </c>
      <c r="N415" s="109">
        <f t="shared" ref="N415:N423" si="131">D415/D519*100</f>
        <v>49.157003643070716</v>
      </c>
    </row>
    <row r="416" spans="1:14" ht="14.25" thickBot="1">
      <c r="A416" s="267"/>
      <c r="B416" s="211" t="s">
        <v>20</v>
      </c>
      <c r="C416" s="71">
        <v>107.575598</v>
      </c>
      <c r="D416" s="71">
        <v>268.65885700000001</v>
      </c>
      <c r="E416" s="71">
        <v>244.28</v>
      </c>
      <c r="F416" s="31">
        <f t="shared" si="129"/>
        <v>9.9798825118716259</v>
      </c>
      <c r="G416" s="75">
        <v>3396</v>
      </c>
      <c r="H416" s="75">
        <v>67920</v>
      </c>
      <c r="I416" s="75">
        <v>418</v>
      </c>
      <c r="J416" s="72">
        <v>96.608144999999993</v>
      </c>
      <c r="K416" s="72">
        <v>276.81682000000001</v>
      </c>
      <c r="L416" s="72">
        <v>86.12</v>
      </c>
      <c r="M416" s="31">
        <f t="shared" si="130"/>
        <v>221.43151416627961</v>
      </c>
      <c r="N416" s="109">
        <f t="shared" si="131"/>
        <v>51.071893655097952</v>
      </c>
    </row>
    <row r="417" spans="1:14" ht="14.25" thickBot="1">
      <c r="A417" s="267"/>
      <c r="B417" s="211" t="s">
        <v>21</v>
      </c>
      <c r="C417" s="71">
        <v>10.755539000000001</v>
      </c>
      <c r="D417" s="71">
        <v>37.385368</v>
      </c>
      <c r="E417" s="71">
        <v>28.11</v>
      </c>
      <c r="F417" s="31">
        <f t="shared" si="129"/>
        <v>32.996684453930989</v>
      </c>
      <c r="G417" s="75">
        <v>59</v>
      </c>
      <c r="H417" s="75">
        <v>31853.360000000001</v>
      </c>
      <c r="I417" s="75">
        <v>13</v>
      </c>
      <c r="J417" s="72">
        <v>4.3784999999999998</v>
      </c>
      <c r="K417" s="72">
        <v>5.3252100000000002</v>
      </c>
      <c r="L417" s="72">
        <v>38.83</v>
      </c>
      <c r="M417" s="31">
        <f t="shared" si="130"/>
        <v>-86.285835694050988</v>
      </c>
      <c r="N417" s="109">
        <f t="shared" si="131"/>
        <v>70.977862168594697</v>
      </c>
    </row>
    <row r="418" spans="1:14" ht="14.25" thickBot="1">
      <c r="A418" s="267"/>
      <c r="B418" s="211" t="s">
        <v>22</v>
      </c>
      <c r="C418" s="71">
        <v>31.120526000000002</v>
      </c>
      <c r="D418" s="71">
        <v>82.309118999999995</v>
      </c>
      <c r="E418" s="71">
        <v>86.45</v>
      </c>
      <c r="F418" s="31">
        <f t="shared" si="129"/>
        <v>-4.7899144013880939</v>
      </c>
      <c r="G418" s="75">
        <v>7922</v>
      </c>
      <c r="H418" s="75">
        <v>72546.22</v>
      </c>
      <c r="I418" s="75">
        <v>100</v>
      </c>
      <c r="J418" s="72">
        <v>15.82</v>
      </c>
      <c r="K418" s="72">
        <v>37.786140000000003</v>
      </c>
      <c r="L418" s="72">
        <v>21.71</v>
      </c>
      <c r="M418" s="31">
        <f t="shared" si="130"/>
        <v>74.04947029018885</v>
      </c>
      <c r="N418" s="109">
        <f t="shared" si="131"/>
        <v>33.427561538389149</v>
      </c>
    </row>
    <row r="419" spans="1:14" ht="14.25" thickBot="1">
      <c r="A419" s="267"/>
      <c r="B419" s="211" t="s">
        <v>23</v>
      </c>
      <c r="C419" s="71">
        <v>0.26934000000000002</v>
      </c>
      <c r="D419" s="71">
        <v>0.26934000000000002</v>
      </c>
      <c r="E419" s="71">
        <v>1.96</v>
      </c>
      <c r="F419" s="31">
        <f t="shared" si="129"/>
        <v>-86.258163265306123</v>
      </c>
      <c r="G419" s="75">
        <v>4</v>
      </c>
      <c r="H419" s="75">
        <v>6.94</v>
      </c>
      <c r="I419" s="75">
        <v>2</v>
      </c>
      <c r="J419" s="72">
        <v>0.5</v>
      </c>
      <c r="K419" s="72">
        <v>6.0647000000000002</v>
      </c>
      <c r="L419" s="72"/>
      <c r="M419" s="31" t="e">
        <f t="shared" si="130"/>
        <v>#DIV/0!</v>
      </c>
      <c r="N419" s="109">
        <f t="shared" si="131"/>
        <v>10.349804485760663</v>
      </c>
    </row>
    <row r="420" spans="1:14" ht="14.25" thickBot="1">
      <c r="A420" s="267"/>
      <c r="B420" s="211" t="s">
        <v>24</v>
      </c>
      <c r="C420" s="71">
        <v>10.01248</v>
      </c>
      <c r="D420" s="71">
        <v>18.405709999999999</v>
      </c>
      <c r="E420" s="71">
        <v>24.08</v>
      </c>
      <c r="F420" s="31">
        <f t="shared" si="129"/>
        <v>-23.564327242524914</v>
      </c>
      <c r="G420" s="75">
        <v>43</v>
      </c>
      <c r="H420" s="75">
        <v>18454.3</v>
      </c>
      <c r="I420" s="75">
        <v>13</v>
      </c>
      <c r="J420" s="72">
        <v>1.220809</v>
      </c>
      <c r="K420" s="72">
        <v>5.4724000000000004</v>
      </c>
      <c r="L420" s="72">
        <v>1.84</v>
      </c>
      <c r="M420" s="31">
        <f t="shared" si="130"/>
        <v>197.4130434782609</v>
      </c>
      <c r="N420" s="109">
        <f t="shared" si="131"/>
        <v>6.1617485345379581</v>
      </c>
    </row>
    <row r="421" spans="1:14" ht="14.25" thickBot="1">
      <c r="A421" s="267"/>
      <c r="B421" s="211" t="s">
        <v>25</v>
      </c>
      <c r="C421" s="71">
        <v>622.86775</v>
      </c>
      <c r="D421" s="71">
        <v>1236.06025</v>
      </c>
      <c r="E421" s="71">
        <v>410.77</v>
      </c>
      <c r="F421" s="31">
        <f t="shared" si="129"/>
        <v>200.91298050003653</v>
      </c>
      <c r="G421" s="75">
        <v>6</v>
      </c>
      <c r="H421" s="75">
        <v>20550.95</v>
      </c>
      <c r="I421" s="75">
        <v>109</v>
      </c>
      <c r="J421" s="72">
        <v>598.33545500000002</v>
      </c>
      <c r="K421" s="72">
        <v>627.24978999999996</v>
      </c>
      <c r="L421" s="72">
        <v>68.63</v>
      </c>
      <c r="M421" s="31">
        <f t="shared" si="130"/>
        <v>813.95860410899024</v>
      </c>
      <c r="N421" s="109">
        <f t="shared" si="131"/>
        <v>58.226977823183169</v>
      </c>
    </row>
    <row r="422" spans="1:14" ht="14.25" thickBot="1">
      <c r="A422" s="267"/>
      <c r="B422" s="211" t="s">
        <v>26</v>
      </c>
      <c r="C422" s="71">
        <v>24.048252000000002</v>
      </c>
      <c r="D422" s="71">
        <v>67.864597000000003</v>
      </c>
      <c r="E422" s="71">
        <v>287.44</v>
      </c>
      <c r="F422" s="31">
        <f t="shared" si="129"/>
        <v>-76.389995477317001</v>
      </c>
      <c r="G422" s="75">
        <v>6537</v>
      </c>
      <c r="H422" s="75">
        <v>729005.03</v>
      </c>
      <c r="I422" s="75">
        <v>103</v>
      </c>
      <c r="J422" s="72">
        <v>30</v>
      </c>
      <c r="K422" s="72">
        <v>67.687376999999998</v>
      </c>
      <c r="L422" s="72">
        <v>27.12</v>
      </c>
      <c r="M422" s="31">
        <f t="shared" si="130"/>
        <v>149.58472345132742</v>
      </c>
      <c r="N422" s="109">
        <f t="shared" si="131"/>
        <v>38.726938645881795</v>
      </c>
    </row>
    <row r="423" spans="1:14" ht="14.25" thickBot="1">
      <c r="A423" s="267"/>
      <c r="B423" s="211" t="s">
        <v>27</v>
      </c>
      <c r="C423" s="71"/>
      <c r="D423" s="71"/>
      <c r="E423" s="71">
        <v>0.63</v>
      </c>
      <c r="F423" s="31">
        <f t="shared" si="129"/>
        <v>-100</v>
      </c>
      <c r="G423" s="75"/>
      <c r="H423" s="75"/>
      <c r="I423" s="75"/>
      <c r="J423" s="72">
        <v>1.84E-2</v>
      </c>
      <c r="K423" s="72">
        <v>1.84E-2</v>
      </c>
      <c r="L423" s="72"/>
      <c r="M423" s="31"/>
      <c r="N423" s="109">
        <f t="shared" si="131"/>
        <v>0</v>
      </c>
    </row>
    <row r="424" spans="1:14" ht="14.25" thickBot="1">
      <c r="A424" s="267"/>
      <c r="B424" s="14" t="s">
        <v>28</v>
      </c>
      <c r="C424" s="71"/>
      <c r="D424" s="71"/>
      <c r="E424" s="71"/>
      <c r="F424" s="31"/>
      <c r="G424" s="75"/>
      <c r="H424" s="75"/>
      <c r="I424" s="75"/>
      <c r="J424" s="72"/>
      <c r="K424" s="72"/>
      <c r="L424" s="72"/>
      <c r="M424" s="31"/>
      <c r="N424" s="109"/>
    </row>
    <row r="425" spans="1:14" ht="14.25" thickBot="1">
      <c r="A425" s="267"/>
      <c r="B425" s="14" t="s">
        <v>29</v>
      </c>
      <c r="C425" s="71"/>
      <c r="D425" s="71"/>
      <c r="E425" s="71"/>
      <c r="F425" s="31" t="e">
        <f>(D425-E425)/E425*100</f>
        <v>#DIV/0!</v>
      </c>
      <c r="G425" s="75"/>
      <c r="H425" s="75"/>
      <c r="I425" s="75"/>
      <c r="J425" s="72">
        <v>1.84E-2</v>
      </c>
      <c r="K425" s="72">
        <v>1.84E-2</v>
      </c>
      <c r="L425" s="72"/>
      <c r="M425" s="31"/>
      <c r="N425" s="109" t="e">
        <f>D425/D529*100</f>
        <v>#DIV/0!</v>
      </c>
    </row>
    <row r="426" spans="1:14" ht="14.25" thickBot="1">
      <c r="A426" s="267"/>
      <c r="B426" s="14" t="s">
        <v>30</v>
      </c>
      <c r="C426" s="71"/>
      <c r="D426" s="71"/>
      <c r="E426" s="71">
        <v>0.63</v>
      </c>
      <c r="F426" s="31"/>
      <c r="G426" s="75"/>
      <c r="H426" s="75"/>
      <c r="I426" s="75"/>
      <c r="J426" s="72"/>
      <c r="K426" s="72"/>
      <c r="L426" s="72"/>
      <c r="M426" s="31"/>
      <c r="N426" s="109" t="e">
        <f>D426/D530*100</f>
        <v>#DIV/0!</v>
      </c>
    </row>
    <row r="427" spans="1:14" ht="14.25" thickBot="1">
      <c r="A427" s="268"/>
      <c r="B427" s="15" t="s">
        <v>124</v>
      </c>
      <c r="C427" s="16">
        <f>C415+C417+C418+C419+C420+C421+C422+C423</f>
        <v>985.37188100000003</v>
      </c>
      <c r="D427" s="16">
        <f t="shared" ref="D427:L427" si="132">D415+D417+D418+D419+D420+D421+D422+D423</f>
        <v>2166.6566059999996</v>
      </c>
      <c r="E427" s="16">
        <f t="shared" si="132"/>
        <v>1599.6200000000003</v>
      </c>
      <c r="F427" s="16">
        <f>(D427-E427)/E427*100</f>
        <v>35.448206824120668</v>
      </c>
      <c r="G427" s="16">
        <f t="shared" si="132"/>
        <v>20721</v>
      </c>
      <c r="H427" s="16">
        <f t="shared" si="132"/>
        <v>1627199.66</v>
      </c>
      <c r="I427" s="16">
        <f t="shared" si="132"/>
        <v>993</v>
      </c>
      <c r="J427" s="16">
        <f t="shared" si="132"/>
        <v>869.97941300000014</v>
      </c>
      <c r="K427" s="16">
        <f t="shared" si="132"/>
        <v>1317.6046039999999</v>
      </c>
      <c r="L427" s="16">
        <f t="shared" si="132"/>
        <v>365.40999999999997</v>
      </c>
      <c r="M427" s="16">
        <f t="shared" ref="M427:M430" si="133">(K427-L427)/L427*100</f>
        <v>260.58252483511671</v>
      </c>
      <c r="N427" s="110">
        <f>D427/D531*100</f>
        <v>49.558291030995491</v>
      </c>
    </row>
    <row r="428" spans="1:14" ht="15" thickTop="1" thickBot="1">
      <c r="A428" s="267" t="s">
        <v>31</v>
      </c>
      <c r="B428" s="211" t="s">
        <v>19</v>
      </c>
      <c r="C428" s="19">
        <v>58.033721999999997</v>
      </c>
      <c r="D428" s="19">
        <v>153.46747199999999</v>
      </c>
      <c r="E428" s="19">
        <v>162.945663</v>
      </c>
      <c r="F428" s="31">
        <f>(D428-E428)/E428*100</f>
        <v>-5.8167801618629209</v>
      </c>
      <c r="G428" s="20">
        <v>1218</v>
      </c>
      <c r="H428" s="20">
        <v>173994.2426</v>
      </c>
      <c r="I428" s="20">
        <v>212</v>
      </c>
      <c r="J428" s="19">
        <v>53.297238</v>
      </c>
      <c r="K428" s="20">
        <v>81.122743999999997</v>
      </c>
      <c r="L428" s="20">
        <v>157.740172</v>
      </c>
      <c r="M428" s="31">
        <f t="shared" si="133"/>
        <v>-48.571918635919836</v>
      </c>
      <c r="N428" s="109">
        <f>D428/D519*100</f>
        <v>10.414680461064759</v>
      </c>
    </row>
    <row r="429" spans="1:14" ht="14.25" thickBot="1">
      <c r="A429" s="267"/>
      <c r="B429" s="211" t="s">
        <v>20</v>
      </c>
      <c r="C429" s="20">
        <v>19.398506999999999</v>
      </c>
      <c r="D429" s="20">
        <v>53.079202000000002</v>
      </c>
      <c r="E429" s="20"/>
      <c r="F429" s="31" t="e">
        <f>(D429-E429)/E429*100</f>
        <v>#DIV/0!</v>
      </c>
      <c r="G429" s="20">
        <v>616</v>
      </c>
      <c r="H429" s="20">
        <v>12320</v>
      </c>
      <c r="I429" s="21">
        <v>119</v>
      </c>
      <c r="J429" s="20">
        <v>30.923681999999999</v>
      </c>
      <c r="K429" s="20">
        <v>48.128307999999997</v>
      </c>
      <c r="L429" s="20">
        <v>78.310815000000005</v>
      </c>
      <c r="M429" s="31">
        <f t="shared" si="133"/>
        <v>-38.541939577566659</v>
      </c>
      <c r="N429" s="109">
        <f>D429/D520*100</f>
        <v>10.090325664720082</v>
      </c>
    </row>
    <row r="430" spans="1:14" ht="14.25" thickBot="1">
      <c r="A430" s="267"/>
      <c r="B430" s="211" t="s">
        <v>21</v>
      </c>
      <c r="C430" s="20">
        <v>0.98490599999999995</v>
      </c>
      <c r="D430" s="20">
        <v>4.6094030000000004</v>
      </c>
      <c r="E430" s="20"/>
      <c r="F430" s="31" t="e">
        <f>(D430-E430)/E430*100</f>
        <v>#DIV/0!</v>
      </c>
      <c r="G430" s="20">
        <v>3</v>
      </c>
      <c r="H430" s="20">
        <v>2035.6864889999999</v>
      </c>
      <c r="I430" s="20"/>
      <c r="J430" s="20"/>
      <c r="K430" s="20"/>
      <c r="L430" s="20"/>
      <c r="M430" s="31" t="e">
        <f t="shared" si="133"/>
        <v>#DIV/0!</v>
      </c>
      <c r="N430" s="109">
        <f>D430/D521*100</f>
        <v>8.7511662534258576</v>
      </c>
    </row>
    <row r="431" spans="1:14" ht="14.25" thickBot="1">
      <c r="A431" s="267"/>
      <c r="B431" s="211" t="s">
        <v>22</v>
      </c>
      <c r="C431" s="20">
        <v>3.2437179999999999</v>
      </c>
      <c r="D431" s="20">
        <v>7.9988239999999999</v>
      </c>
      <c r="E431" s="20">
        <v>5.7220519999999997</v>
      </c>
      <c r="F431" s="31">
        <f>(D431-E431)/E431*100</f>
        <v>39.789432182720468</v>
      </c>
      <c r="G431" s="20">
        <v>383</v>
      </c>
      <c r="H431" s="20">
        <v>953.2</v>
      </c>
      <c r="I431" s="20">
        <v>6</v>
      </c>
      <c r="J431" s="20"/>
      <c r="K431" s="20">
        <v>9.7140000000000004</v>
      </c>
      <c r="L431" s="20"/>
      <c r="M431" s="31"/>
      <c r="N431" s="109">
        <f>D431/D522*100</f>
        <v>3.2485001023367057</v>
      </c>
    </row>
    <row r="432" spans="1:14" ht="14.25" thickBot="1">
      <c r="A432" s="267"/>
      <c r="B432" s="211" t="s">
        <v>23</v>
      </c>
      <c r="C432" s="20"/>
      <c r="D432" s="20"/>
      <c r="E432" s="20"/>
      <c r="F432" s="31"/>
      <c r="G432" s="20"/>
      <c r="H432" s="20"/>
      <c r="I432" s="20"/>
      <c r="J432" s="20"/>
      <c r="K432" s="20"/>
      <c r="L432" s="20"/>
      <c r="M432" s="31"/>
      <c r="N432" s="109"/>
    </row>
    <row r="433" spans="1:14" ht="14.25" thickBot="1">
      <c r="A433" s="267"/>
      <c r="B433" s="211" t="s">
        <v>24</v>
      </c>
      <c r="C433" s="20">
        <v>0.60584199999999999</v>
      </c>
      <c r="D433" s="20">
        <v>2.6437460000000002</v>
      </c>
      <c r="E433" s="20">
        <v>2.3750290000000001</v>
      </c>
      <c r="F433" s="31">
        <f>(D433-E433)/E433*100</f>
        <v>11.314261846907979</v>
      </c>
      <c r="G433" s="20">
        <v>98</v>
      </c>
      <c r="H433" s="20">
        <v>15773.4321</v>
      </c>
      <c r="I433" s="20"/>
      <c r="J433" s="20"/>
      <c r="K433" s="20"/>
      <c r="L433" s="20">
        <v>30.042154</v>
      </c>
      <c r="M433" s="31">
        <f>(K433-L433)/L433*100</f>
        <v>-100</v>
      </c>
      <c r="N433" s="109">
        <f>D433/D524*100</f>
        <v>0.88505675908131709</v>
      </c>
    </row>
    <row r="434" spans="1:14" ht="14.25" thickBot="1">
      <c r="A434" s="267"/>
      <c r="B434" s="211" t="s">
        <v>25</v>
      </c>
      <c r="C434" s="22">
        <v>7.8928570000000002</v>
      </c>
      <c r="D434" s="22">
        <v>549.42048299999999</v>
      </c>
      <c r="E434" s="22">
        <v>266.16480000000001</v>
      </c>
      <c r="F434" s="31">
        <f>(D434-E434)/E434*100</f>
        <v>106.42116575895835</v>
      </c>
      <c r="G434" s="22">
        <v>75</v>
      </c>
      <c r="H434" s="22">
        <v>8102.94</v>
      </c>
      <c r="I434" s="22">
        <v>536</v>
      </c>
      <c r="J434" s="22">
        <v>30.856000000000002</v>
      </c>
      <c r="K434" s="22">
        <v>54.637</v>
      </c>
      <c r="L434" s="22">
        <v>25.257200000000001</v>
      </c>
      <c r="M434" s="31"/>
      <c r="N434" s="109">
        <f>D434/D525*100</f>
        <v>25.881500743384944</v>
      </c>
    </row>
    <row r="435" spans="1:14" ht="14.25" thickBot="1">
      <c r="A435" s="267"/>
      <c r="B435" s="211" t="s">
        <v>26</v>
      </c>
      <c r="C435" s="20">
        <v>1.22</v>
      </c>
      <c r="D435" s="20">
        <v>5.49</v>
      </c>
      <c r="E435" s="20">
        <v>12.02</v>
      </c>
      <c r="F435" s="31">
        <f>(D435-E435)/E435*100</f>
        <v>-54.326123128119796</v>
      </c>
      <c r="G435" s="20">
        <v>2235</v>
      </c>
      <c r="H435" s="20">
        <v>116802.73</v>
      </c>
      <c r="I435" s="20">
        <v>81</v>
      </c>
      <c r="J435" s="20">
        <v>3.836935</v>
      </c>
      <c r="K435" s="20">
        <v>12.267837999999999</v>
      </c>
      <c r="L435" s="20">
        <v>5.6128260000000001</v>
      </c>
      <c r="M435" s="31">
        <f>(K435-L435)/L435*100</f>
        <v>118.56793707839863</v>
      </c>
      <c r="N435" s="109">
        <f>D435/D526*100</f>
        <v>3.1328690151345193</v>
      </c>
    </row>
    <row r="436" spans="1:14" ht="14.25" thickBot="1">
      <c r="A436" s="267"/>
      <c r="B436" s="211" t="s">
        <v>27</v>
      </c>
      <c r="C436" s="20"/>
      <c r="D436" s="20"/>
      <c r="E436" s="20"/>
      <c r="F436" s="31"/>
      <c r="G436" s="20"/>
      <c r="H436" s="20"/>
      <c r="I436" s="20"/>
      <c r="J436" s="20"/>
      <c r="K436" s="20"/>
      <c r="L436" s="20"/>
      <c r="M436" s="31"/>
      <c r="N436" s="109"/>
    </row>
    <row r="437" spans="1:14" ht="14.25" thickBot="1">
      <c r="A437" s="267"/>
      <c r="B437" s="14" t="s">
        <v>28</v>
      </c>
      <c r="C437" s="40"/>
      <c r="D437" s="40"/>
      <c r="E437" s="40"/>
      <c r="F437" s="31"/>
      <c r="G437" s="40"/>
      <c r="H437" s="40"/>
      <c r="I437" s="40"/>
      <c r="J437" s="40"/>
      <c r="K437" s="40"/>
      <c r="L437" s="40"/>
      <c r="M437" s="31"/>
      <c r="N437" s="109"/>
    </row>
    <row r="438" spans="1:14" ht="14.25" thickBot="1">
      <c r="A438" s="267"/>
      <c r="B438" s="14" t="s">
        <v>29</v>
      </c>
      <c r="C438" s="40"/>
      <c r="D438" s="40"/>
      <c r="E438" s="40"/>
      <c r="F438" s="31"/>
      <c r="G438" s="40"/>
      <c r="H438" s="40"/>
      <c r="I438" s="40"/>
      <c r="J438" s="40"/>
      <c r="K438" s="40"/>
      <c r="L438" s="40"/>
      <c r="M438" s="31"/>
      <c r="N438" s="109"/>
    </row>
    <row r="439" spans="1:14" ht="14.25" thickBot="1">
      <c r="A439" s="267"/>
      <c r="B439" s="14" t="s">
        <v>30</v>
      </c>
      <c r="C439" s="40"/>
      <c r="D439" s="40"/>
      <c r="E439" s="40"/>
      <c r="F439" s="31"/>
      <c r="G439" s="40"/>
      <c r="H439" s="40"/>
      <c r="I439" s="40"/>
      <c r="J439" s="40"/>
      <c r="K439" s="40"/>
      <c r="L439" s="40"/>
      <c r="M439" s="31"/>
      <c r="N439" s="109"/>
    </row>
    <row r="440" spans="1:14" ht="14.25" thickBot="1">
      <c r="A440" s="268"/>
      <c r="B440" s="15" t="s">
        <v>124</v>
      </c>
      <c r="C440" s="16">
        <f t="shared" ref="C440:L440" si="134">C428+C430+C431+C432+C433+C434+C435+C436</f>
        <v>71.981045000000009</v>
      </c>
      <c r="D440" s="16">
        <f t="shared" si="134"/>
        <v>723.62992799999995</v>
      </c>
      <c r="E440" s="16">
        <f t="shared" si="134"/>
        <v>449.22754399999997</v>
      </c>
      <c r="F440" s="16">
        <f>(D440-E440)/E440*100</f>
        <v>61.083161009379253</v>
      </c>
      <c r="G440" s="16">
        <f t="shared" si="134"/>
        <v>4012</v>
      </c>
      <c r="H440" s="16">
        <f t="shared" si="134"/>
        <v>317662.23118900001</v>
      </c>
      <c r="I440" s="16">
        <f t="shared" si="134"/>
        <v>835</v>
      </c>
      <c r="J440" s="16">
        <f t="shared" si="134"/>
        <v>87.990172999999999</v>
      </c>
      <c r="K440" s="16">
        <f t="shared" si="134"/>
        <v>157.74158200000002</v>
      </c>
      <c r="L440" s="16">
        <f t="shared" si="134"/>
        <v>218.65235200000004</v>
      </c>
      <c r="M440" s="16">
        <f t="shared" ref="M440:M444" si="135">(K440-L440)/L440*100</f>
        <v>-27.857358698798723</v>
      </c>
      <c r="N440" s="110">
        <f>D440/D531*100</f>
        <v>16.551705734656835</v>
      </c>
    </row>
    <row r="441" spans="1:14" ht="14.25" thickTop="1">
      <c r="A441" s="232" t="s">
        <v>32</v>
      </c>
      <c r="B441" s="18" t="s">
        <v>19</v>
      </c>
      <c r="C441" s="105">
        <v>107.97453600000001</v>
      </c>
      <c r="D441" s="105">
        <v>262.46453600000001</v>
      </c>
      <c r="E441" s="91">
        <v>211.34617900000001</v>
      </c>
      <c r="F441" s="111">
        <f>(D441-E441)/E441*100</f>
        <v>24.187026821052676</v>
      </c>
      <c r="G441" s="72">
        <v>2093</v>
      </c>
      <c r="H441" s="72">
        <v>483096.90895300021</v>
      </c>
      <c r="I441" s="72">
        <v>217</v>
      </c>
      <c r="J441" s="72">
        <v>76</v>
      </c>
      <c r="K441" s="72">
        <v>164</v>
      </c>
      <c r="L441" s="72">
        <v>123</v>
      </c>
      <c r="M441" s="111">
        <f t="shared" si="135"/>
        <v>33.333333333333329</v>
      </c>
      <c r="N441" s="112">
        <f t="shared" ref="N441:N446" si="136">D441/D519*100</f>
        <v>17.811489556572798</v>
      </c>
    </row>
    <row r="442" spans="1:14">
      <c r="A442" s="223"/>
      <c r="B442" s="211" t="s">
        <v>20</v>
      </c>
      <c r="C442" s="105">
        <v>34.554943000000002</v>
      </c>
      <c r="D442" s="105">
        <v>85.614943000000011</v>
      </c>
      <c r="E442" s="91">
        <v>69.975274999999996</v>
      </c>
      <c r="F442" s="31">
        <f>(D442-E442)/E442*100</f>
        <v>22.350277294372926</v>
      </c>
      <c r="G442" s="72">
        <v>1065</v>
      </c>
      <c r="H442" s="72">
        <v>21300</v>
      </c>
      <c r="I442" s="72">
        <v>198</v>
      </c>
      <c r="J442" s="72">
        <v>44</v>
      </c>
      <c r="K442" s="72">
        <v>90</v>
      </c>
      <c r="L442" s="72">
        <v>50</v>
      </c>
      <c r="M442" s="31">
        <f t="shared" si="135"/>
        <v>80</v>
      </c>
      <c r="N442" s="109">
        <f t="shared" si="136"/>
        <v>16.275351250315463</v>
      </c>
    </row>
    <row r="443" spans="1:14">
      <c r="A443" s="223"/>
      <c r="B443" s="211" t="s">
        <v>21</v>
      </c>
      <c r="C443" s="105">
        <v>1.8867999999999999E-2</v>
      </c>
      <c r="D443" s="105">
        <v>5.1388680000000004</v>
      </c>
      <c r="E443" s="91">
        <v>7.3520130000000004</v>
      </c>
      <c r="F443" s="31">
        <f>(D443-E443)/E443*100</f>
        <v>-30.102571907857069</v>
      </c>
      <c r="G443" s="72">
        <v>115</v>
      </c>
      <c r="H443" s="72">
        <v>19349.510000000002</v>
      </c>
      <c r="I443" s="72">
        <v>0</v>
      </c>
      <c r="J443" s="72">
        <v>0</v>
      </c>
      <c r="K443" s="72">
        <v>0</v>
      </c>
      <c r="L443" s="72">
        <v>0</v>
      </c>
      <c r="M443" s="31" t="e">
        <f t="shared" si="135"/>
        <v>#DIV/0!</v>
      </c>
      <c r="N443" s="109">
        <f t="shared" si="136"/>
        <v>9.7563802128844088</v>
      </c>
    </row>
    <row r="444" spans="1:14">
      <c r="A444" s="223"/>
      <c r="B444" s="211" t="s">
        <v>22</v>
      </c>
      <c r="C444" s="105">
        <v>0.75719099999999995</v>
      </c>
      <c r="D444" s="105">
        <v>2.4371909999999999</v>
      </c>
      <c r="E444" s="91">
        <v>2.7605279999999999</v>
      </c>
      <c r="F444" s="31">
        <f>(D444-E444)/E444*100</f>
        <v>-11.71286797308341</v>
      </c>
      <c r="G444" s="72">
        <v>44</v>
      </c>
      <c r="H444" s="72">
        <v>3186.21</v>
      </c>
      <c r="I444" s="72">
        <v>3</v>
      </c>
      <c r="J444" s="72">
        <v>2</v>
      </c>
      <c r="K444" s="72">
        <v>2</v>
      </c>
      <c r="L444" s="72">
        <v>3</v>
      </c>
      <c r="M444" s="31">
        <f t="shared" si="135"/>
        <v>-33.333333333333329</v>
      </c>
      <c r="N444" s="109">
        <f t="shared" si="136"/>
        <v>0.98979740183233156</v>
      </c>
    </row>
    <row r="445" spans="1:14">
      <c r="A445" s="223"/>
      <c r="B445" s="211" t="s">
        <v>23</v>
      </c>
      <c r="C445" s="105">
        <v>0</v>
      </c>
      <c r="D445" s="105">
        <v>0</v>
      </c>
      <c r="E445" s="91">
        <v>0</v>
      </c>
      <c r="F445" s="31"/>
      <c r="G445" s="72"/>
      <c r="H445" s="72"/>
      <c r="I445" s="72">
        <v>0</v>
      </c>
      <c r="J445" s="72">
        <v>0</v>
      </c>
      <c r="K445" s="72">
        <v>0</v>
      </c>
      <c r="L445" s="72">
        <v>0</v>
      </c>
      <c r="M445" s="31"/>
      <c r="N445" s="109">
        <f t="shared" si="136"/>
        <v>0</v>
      </c>
    </row>
    <row r="446" spans="1:14">
      <c r="A446" s="223"/>
      <c r="B446" s="211" t="s">
        <v>24</v>
      </c>
      <c r="C446" s="105">
        <v>3.0720009999999998</v>
      </c>
      <c r="D446" s="105">
        <v>12.162001</v>
      </c>
      <c r="E446" s="91">
        <v>20.123572999999997</v>
      </c>
      <c r="F446" s="31">
        <f>(D446-E446)/E446*100</f>
        <v>-39.563411527366426</v>
      </c>
      <c r="G446" s="72">
        <v>21</v>
      </c>
      <c r="H446" s="72">
        <v>6506.45</v>
      </c>
      <c r="I446" s="72">
        <v>0</v>
      </c>
      <c r="J446" s="72">
        <v>0</v>
      </c>
      <c r="K446" s="72">
        <v>0</v>
      </c>
      <c r="L446" s="72">
        <v>0</v>
      </c>
      <c r="M446" s="31"/>
      <c r="N446" s="109">
        <f t="shared" si="136"/>
        <v>4.0715186666963232</v>
      </c>
    </row>
    <row r="447" spans="1:14">
      <c r="A447" s="223"/>
      <c r="B447" s="211" t="s">
        <v>25</v>
      </c>
      <c r="C447" s="105">
        <v>0</v>
      </c>
      <c r="D447" s="105">
        <v>0</v>
      </c>
      <c r="E447" s="91">
        <v>0</v>
      </c>
      <c r="F447" s="31"/>
      <c r="G447" s="74"/>
      <c r="H447" s="74"/>
      <c r="I447" s="72">
        <v>0</v>
      </c>
      <c r="J447" s="72">
        <v>0</v>
      </c>
      <c r="K447" s="72">
        <v>0</v>
      </c>
      <c r="L447" s="72">
        <v>0</v>
      </c>
      <c r="M447" s="31"/>
      <c r="N447" s="109"/>
    </row>
    <row r="448" spans="1:14">
      <c r="A448" s="223"/>
      <c r="B448" s="211" t="s">
        <v>26</v>
      </c>
      <c r="C448" s="105">
        <v>15.669885999999996</v>
      </c>
      <c r="D448" s="105">
        <v>45.399886000000002</v>
      </c>
      <c r="E448" s="91">
        <v>24.254742000000004</v>
      </c>
      <c r="F448" s="31">
        <f>(D448-E448)/E448*100</f>
        <v>87.179422481591416</v>
      </c>
      <c r="G448" s="72">
        <v>772</v>
      </c>
      <c r="H448" s="72">
        <v>878981.36000000278</v>
      </c>
      <c r="I448" s="72">
        <v>7</v>
      </c>
      <c r="J448" s="72">
        <v>2</v>
      </c>
      <c r="K448" s="72">
        <v>2</v>
      </c>
      <c r="L448" s="72">
        <v>0.40989999999999999</v>
      </c>
      <c r="M448" s="31">
        <f>(K448-L448)/L448*100</f>
        <v>387.92388387411563</v>
      </c>
      <c r="N448" s="109">
        <f>D448/D526*100</f>
        <v>25.90744920583597</v>
      </c>
    </row>
    <row r="449" spans="1:14">
      <c r="A449" s="223"/>
      <c r="B449" s="211" t="s">
        <v>27</v>
      </c>
      <c r="C449" s="105">
        <v>0</v>
      </c>
      <c r="D449" s="105">
        <v>0</v>
      </c>
      <c r="E449" s="91">
        <v>0</v>
      </c>
      <c r="F449" s="31"/>
      <c r="G449" s="72"/>
      <c r="H449" s="72"/>
      <c r="I449" s="72">
        <v>0</v>
      </c>
      <c r="J449" s="72">
        <v>0</v>
      </c>
      <c r="K449" s="72">
        <v>0</v>
      </c>
      <c r="L449" s="72">
        <v>0</v>
      </c>
      <c r="M449" s="31"/>
      <c r="N449" s="109"/>
    </row>
    <row r="450" spans="1:14">
      <c r="A450" s="223"/>
      <c r="B450" s="14" t="s">
        <v>28</v>
      </c>
      <c r="C450" s="105">
        <v>0</v>
      </c>
      <c r="D450" s="105">
        <v>0</v>
      </c>
      <c r="E450" s="91">
        <v>0</v>
      </c>
      <c r="F450" s="31"/>
      <c r="G450" s="72"/>
      <c r="H450" s="72"/>
      <c r="I450" s="72">
        <v>0</v>
      </c>
      <c r="J450" s="72">
        <v>0</v>
      </c>
      <c r="K450" s="72">
        <v>0</v>
      </c>
      <c r="L450" s="72">
        <v>0</v>
      </c>
      <c r="M450" s="31"/>
      <c r="N450" s="109"/>
    </row>
    <row r="451" spans="1:14">
      <c r="A451" s="223"/>
      <c r="B451" s="14" t="s">
        <v>29</v>
      </c>
      <c r="C451" s="105">
        <v>0</v>
      </c>
      <c r="D451" s="105">
        <v>0</v>
      </c>
      <c r="E451" s="91">
        <v>0</v>
      </c>
      <c r="F451" s="31"/>
      <c r="G451" s="72"/>
      <c r="H451" s="72"/>
      <c r="I451" s="72">
        <v>0</v>
      </c>
      <c r="J451" s="72">
        <v>0</v>
      </c>
      <c r="K451" s="72">
        <v>0</v>
      </c>
      <c r="L451" s="72">
        <v>0</v>
      </c>
      <c r="M451" s="31"/>
      <c r="N451" s="109"/>
    </row>
    <row r="452" spans="1:14">
      <c r="A452" s="223"/>
      <c r="B452" s="14" t="s">
        <v>30</v>
      </c>
      <c r="C452" s="105">
        <v>0</v>
      </c>
      <c r="D452" s="105">
        <v>0</v>
      </c>
      <c r="E452" s="91">
        <v>0</v>
      </c>
      <c r="F452" s="31"/>
      <c r="G452" s="72"/>
      <c r="H452" s="72"/>
      <c r="I452" s="72">
        <v>0</v>
      </c>
      <c r="J452" s="72">
        <v>0</v>
      </c>
      <c r="K452" s="72">
        <v>0</v>
      </c>
      <c r="L452" s="72">
        <v>0</v>
      </c>
      <c r="M452" s="31"/>
      <c r="N452" s="109"/>
    </row>
    <row r="453" spans="1:14" ht="14.25" thickBot="1">
      <c r="A453" s="221"/>
      <c r="B453" s="15" t="s">
        <v>124</v>
      </c>
      <c r="C453" s="16">
        <f t="shared" ref="C453:L453" si="137">C441+C443+C444+C445+C446+C447+C448+C449</f>
        <v>127.49248200000001</v>
      </c>
      <c r="D453" s="16">
        <f t="shared" si="137"/>
        <v>327.60248199999995</v>
      </c>
      <c r="E453" s="16">
        <f t="shared" si="137"/>
        <v>265.83703500000001</v>
      </c>
      <c r="F453" s="16">
        <f>(D453-E453)/E453*100</f>
        <v>23.234327376544783</v>
      </c>
      <c r="G453" s="16">
        <f t="shared" si="137"/>
        <v>3045</v>
      </c>
      <c r="H453" s="16">
        <f t="shared" si="137"/>
        <v>1391120.4389530029</v>
      </c>
      <c r="I453" s="16">
        <f t="shared" si="137"/>
        <v>227</v>
      </c>
      <c r="J453" s="16">
        <f t="shared" si="137"/>
        <v>80</v>
      </c>
      <c r="K453" s="16">
        <f t="shared" si="137"/>
        <v>168</v>
      </c>
      <c r="L453" s="16">
        <f t="shared" si="137"/>
        <v>126.40989999999999</v>
      </c>
      <c r="M453" s="16">
        <f t="shared" ref="M453:M455" si="138">(K453-L453)/L453*100</f>
        <v>32.900983229952722</v>
      </c>
      <c r="N453" s="110">
        <f>D453/D531*100</f>
        <v>7.4933051691129222</v>
      </c>
    </row>
    <row r="454" spans="1:14" ht="14.25" thickTop="1">
      <c r="A454" s="223" t="s">
        <v>33</v>
      </c>
      <c r="B454" s="211" t="s">
        <v>19</v>
      </c>
      <c r="C454" s="32">
        <v>43.496706000000003</v>
      </c>
      <c r="D454" s="32">
        <v>81.925172000000003</v>
      </c>
      <c r="E454" s="32">
        <v>42.253241000000003</v>
      </c>
      <c r="F454" s="31">
        <f>(D454-E454)/E454*100</f>
        <v>93.8908591650993</v>
      </c>
      <c r="G454" s="122">
        <v>216</v>
      </c>
      <c r="H454" s="122">
        <v>22538.454720000002</v>
      </c>
      <c r="I454" s="122">
        <v>0</v>
      </c>
      <c r="J454" s="122">
        <v>10.196384</v>
      </c>
      <c r="K454" s="122">
        <v>20.21153</v>
      </c>
      <c r="L454" s="122">
        <v>38.261493999999999</v>
      </c>
      <c r="M454" s="31">
        <f t="shared" si="138"/>
        <v>-47.175272350839201</v>
      </c>
      <c r="N454" s="109">
        <f>D454/D519*100</f>
        <v>5.559643857936031</v>
      </c>
    </row>
    <row r="455" spans="1:14">
      <c r="A455" s="223"/>
      <c r="B455" s="211" t="s">
        <v>20</v>
      </c>
      <c r="C455" s="31">
        <v>13.400772999999999</v>
      </c>
      <c r="D455" s="31">
        <v>26.465465999999999</v>
      </c>
      <c r="E455" s="31">
        <v>16.307283000000002</v>
      </c>
      <c r="F455" s="31">
        <f>(D455-E455)/E455*100</f>
        <v>62.292308289492468</v>
      </c>
      <c r="G455" s="122">
        <v>112</v>
      </c>
      <c r="H455" s="122">
        <v>2200</v>
      </c>
      <c r="I455" s="122">
        <v>0</v>
      </c>
      <c r="J455" s="122">
        <v>2.4105819999999998</v>
      </c>
      <c r="K455" s="122">
        <v>6.0593680000000001</v>
      </c>
      <c r="L455" s="122">
        <v>19.218577</v>
      </c>
      <c r="M455" s="31">
        <f t="shared" si="138"/>
        <v>-68.471297328621162</v>
      </c>
      <c r="N455" s="109">
        <f>D455/D520*100</f>
        <v>5.0310698116481989</v>
      </c>
    </row>
    <row r="456" spans="1:14">
      <c r="A456" s="223"/>
      <c r="B456" s="211" t="s">
        <v>21</v>
      </c>
      <c r="C456" s="31">
        <v>1.241584</v>
      </c>
      <c r="D456" s="31">
        <v>3.9779450000000001</v>
      </c>
      <c r="E456" s="31">
        <v>19.177934</v>
      </c>
      <c r="F456" s="31">
        <f>(D456-E456)/E456*100</f>
        <v>-79.257697935554475</v>
      </c>
      <c r="G456" s="122">
        <v>4</v>
      </c>
      <c r="H456" s="122">
        <v>4127.9431999999997</v>
      </c>
      <c r="I456" s="122">
        <v>0</v>
      </c>
      <c r="J456" s="122">
        <v>0.49158299999999999</v>
      </c>
      <c r="K456" s="122">
        <v>0.49158299999999999</v>
      </c>
      <c r="L456" s="122">
        <v>0</v>
      </c>
      <c r="M456" s="31"/>
      <c r="N456" s="109">
        <f>D456/D521*100</f>
        <v>7.5523138336969273</v>
      </c>
    </row>
    <row r="457" spans="1:14">
      <c r="A457" s="223"/>
      <c r="B457" s="211" t="s">
        <v>22</v>
      </c>
      <c r="C457" s="31">
        <v>5.3368279999999997</v>
      </c>
      <c r="D457" s="31">
        <v>10.334885</v>
      </c>
      <c r="E457" s="31">
        <v>7.9566520000000001</v>
      </c>
      <c r="F457" s="31">
        <f>(D457-E457)/E457*100</f>
        <v>29.889870764738735</v>
      </c>
      <c r="G457" s="122">
        <v>367</v>
      </c>
      <c r="H457" s="122">
        <v>32680.95</v>
      </c>
      <c r="I457" s="122">
        <v>2</v>
      </c>
      <c r="J457" s="122">
        <v>0.70199999999999996</v>
      </c>
      <c r="K457" s="122">
        <v>1.0509999999999999</v>
      </c>
      <c r="L457" s="122">
        <v>6.5410000000000004</v>
      </c>
      <c r="M457" s="31">
        <f t="shared" ref="M457:M462" si="139">(K457-L457)/L457*100</f>
        <v>-83.932120470876015</v>
      </c>
      <c r="N457" s="109">
        <f>D457/D522*100</f>
        <v>4.1972263647928854</v>
      </c>
    </row>
    <row r="458" spans="1:14">
      <c r="A458" s="223"/>
      <c r="B458" s="211" t="s">
        <v>23</v>
      </c>
      <c r="C458" s="31">
        <v>2.8302000000000001E-2</v>
      </c>
      <c r="D458" s="31">
        <v>2.8302000000000001E-2</v>
      </c>
      <c r="E458" s="31">
        <v>0</v>
      </c>
      <c r="F458" s="31"/>
      <c r="G458" s="122">
        <v>1</v>
      </c>
      <c r="H458" s="122">
        <v>0.5</v>
      </c>
      <c r="I458" s="122">
        <v>0</v>
      </c>
      <c r="J458" s="122">
        <v>0</v>
      </c>
      <c r="K458" s="122">
        <v>0</v>
      </c>
      <c r="L458" s="122">
        <v>0</v>
      </c>
      <c r="M458" s="31"/>
      <c r="N458" s="109"/>
    </row>
    <row r="459" spans="1:14">
      <c r="A459" s="223"/>
      <c r="B459" s="211" t="s">
        <v>24</v>
      </c>
      <c r="C459" s="31">
        <v>-2.6594329999999999</v>
      </c>
      <c r="D459" s="31">
        <v>9.2839620000000007</v>
      </c>
      <c r="E459" s="31">
        <v>4.9653679999999998</v>
      </c>
      <c r="F459" s="31">
        <f>(D459-E459)/E459*100</f>
        <v>86.974298783091228</v>
      </c>
      <c r="G459" s="122">
        <v>20</v>
      </c>
      <c r="H459" s="122">
        <v>26730.38</v>
      </c>
      <c r="I459" s="122">
        <v>7</v>
      </c>
      <c r="J459" s="122">
        <v>2.9325800000000002</v>
      </c>
      <c r="K459" s="122">
        <v>7.8991199999999999</v>
      </c>
      <c r="L459" s="122">
        <v>5.1471499999999999</v>
      </c>
      <c r="M459" s="31">
        <f t="shared" si="139"/>
        <v>53.465898604081872</v>
      </c>
      <c r="N459" s="109">
        <f>D459/D524*100</f>
        <v>3.1080267617063453</v>
      </c>
    </row>
    <row r="460" spans="1:14">
      <c r="A460" s="223"/>
      <c r="B460" s="211" t="s">
        <v>25</v>
      </c>
      <c r="C460" s="33">
        <v>6.8616000000000001</v>
      </c>
      <c r="D460" s="33">
        <v>337.35012</v>
      </c>
      <c r="E460" s="33">
        <v>227.46662000000001</v>
      </c>
      <c r="F460" s="31">
        <f>(D460-E460)/E460*100</f>
        <v>48.307527495682663</v>
      </c>
      <c r="G460" s="124">
        <v>105</v>
      </c>
      <c r="H460" s="124">
        <v>7803.95</v>
      </c>
      <c r="I460" s="124">
        <v>29</v>
      </c>
      <c r="J460" s="124">
        <v>91.151600000000002</v>
      </c>
      <c r="K460" s="124">
        <v>91.851600000000005</v>
      </c>
      <c r="L460" s="124">
        <v>54.07</v>
      </c>
      <c r="M460" s="31">
        <f t="shared" si="139"/>
        <v>69.875346772702059</v>
      </c>
      <c r="N460" s="109">
        <f>D460/D525*100</f>
        <v>15.89152143343189</v>
      </c>
    </row>
    <row r="461" spans="1:14">
      <c r="A461" s="223"/>
      <c r="B461" s="211" t="s">
        <v>26</v>
      </c>
      <c r="C461" s="31">
        <v>6.0710790000000001</v>
      </c>
      <c r="D461" s="31">
        <v>10.686773000000001</v>
      </c>
      <c r="E461" s="31">
        <v>5.3226009999999997</v>
      </c>
      <c r="F461" s="31">
        <f>(D461-E461)/E461*100</f>
        <v>100.78102792225081</v>
      </c>
      <c r="G461" s="122">
        <v>437</v>
      </c>
      <c r="H461" s="122">
        <v>39901.480000000003</v>
      </c>
      <c r="I461" s="122">
        <v>0</v>
      </c>
      <c r="J461" s="122">
        <v>0.44974700000000001</v>
      </c>
      <c r="K461" s="122">
        <v>10.000920000000001</v>
      </c>
      <c r="L461" s="122">
        <v>12.049595999999999</v>
      </c>
      <c r="M461" s="31">
        <f t="shared" si="139"/>
        <v>-17.002030607499194</v>
      </c>
      <c r="N461" s="109">
        <f>D461/D526*100</f>
        <v>6.0984080152051323</v>
      </c>
    </row>
    <row r="462" spans="1:14">
      <c r="A462" s="223"/>
      <c r="B462" s="211" t="s">
        <v>27</v>
      </c>
      <c r="C462" s="34">
        <v>0</v>
      </c>
      <c r="D462" s="34">
        <v>0</v>
      </c>
      <c r="E462" s="34">
        <v>0</v>
      </c>
      <c r="F462" s="31" t="e">
        <f>(D462-E462)/E462*100</f>
        <v>#DIV/0!</v>
      </c>
      <c r="G462" s="122">
        <v>0</v>
      </c>
      <c r="H462" s="122">
        <v>0</v>
      </c>
      <c r="I462" s="122">
        <v>0</v>
      </c>
      <c r="J462" s="122">
        <v>0</v>
      </c>
      <c r="K462" s="123">
        <v>0</v>
      </c>
      <c r="L462" s="122">
        <v>0</v>
      </c>
      <c r="M462" s="31" t="e">
        <f t="shared" si="139"/>
        <v>#DIV/0!</v>
      </c>
      <c r="N462" s="109">
        <f>D462/D527*100</f>
        <v>0</v>
      </c>
    </row>
    <row r="463" spans="1:14">
      <c r="A463" s="223"/>
      <c r="B463" s="14" t="s">
        <v>28</v>
      </c>
      <c r="C463" s="34">
        <v>0</v>
      </c>
      <c r="D463" s="34">
        <v>0</v>
      </c>
      <c r="E463" s="34">
        <v>0</v>
      </c>
      <c r="F463" s="31" t="e">
        <f>(D463-E463)/E463*100</f>
        <v>#DIV/0!</v>
      </c>
      <c r="G463" s="123">
        <v>0</v>
      </c>
      <c r="H463" s="123">
        <v>0</v>
      </c>
      <c r="I463" s="123">
        <v>0</v>
      </c>
      <c r="J463" s="123">
        <v>0</v>
      </c>
      <c r="K463" s="123">
        <v>0</v>
      </c>
      <c r="L463" s="123">
        <v>0</v>
      </c>
      <c r="M463" s="31"/>
      <c r="N463" s="109" t="e">
        <f>D463/D528*100</f>
        <v>#DIV/0!</v>
      </c>
    </row>
    <row r="464" spans="1:14">
      <c r="A464" s="223"/>
      <c r="B464" s="14" t="s">
        <v>29</v>
      </c>
      <c r="C464" s="34">
        <v>0</v>
      </c>
      <c r="D464" s="34">
        <v>0</v>
      </c>
      <c r="E464" s="34">
        <v>0</v>
      </c>
      <c r="F464" s="31"/>
      <c r="G464" s="123">
        <v>0</v>
      </c>
      <c r="H464" s="123">
        <v>0</v>
      </c>
      <c r="I464" s="123">
        <v>0</v>
      </c>
      <c r="J464" s="123">
        <v>0</v>
      </c>
      <c r="K464" s="123">
        <v>0</v>
      </c>
      <c r="L464" s="123">
        <v>0</v>
      </c>
      <c r="M464" s="31"/>
      <c r="N464" s="109"/>
    </row>
    <row r="465" spans="1:14">
      <c r="A465" s="223"/>
      <c r="B465" s="14" t="s">
        <v>30</v>
      </c>
      <c r="C465" s="34">
        <v>0</v>
      </c>
      <c r="D465" s="34">
        <v>0</v>
      </c>
      <c r="E465" s="34">
        <v>0</v>
      </c>
      <c r="F465" s="31"/>
      <c r="G465" s="123">
        <v>0</v>
      </c>
      <c r="H465" s="123">
        <v>0</v>
      </c>
      <c r="I465" s="123">
        <v>0</v>
      </c>
      <c r="J465" s="123">
        <v>0</v>
      </c>
      <c r="K465" s="123">
        <v>0</v>
      </c>
      <c r="L465" s="123">
        <v>0</v>
      </c>
      <c r="M465" s="31" t="e">
        <f>(K465-L465)/L465*100</f>
        <v>#DIV/0!</v>
      </c>
      <c r="N465" s="109"/>
    </row>
    <row r="466" spans="1:14" ht="14.25" thickBot="1">
      <c r="A466" s="221"/>
      <c r="B466" s="15" t="s">
        <v>124</v>
      </c>
      <c r="C466" s="16">
        <f t="shared" ref="C466:L466" si="140">C454+C456+C457+C458+C459+C460+C461+C462</f>
        <v>60.376666</v>
      </c>
      <c r="D466" s="16">
        <f t="shared" si="140"/>
        <v>453.58715900000004</v>
      </c>
      <c r="E466" s="16">
        <f t="shared" si="140"/>
        <v>307.14241600000003</v>
      </c>
      <c r="F466" s="16">
        <f>(D466-E466)/E466*100</f>
        <v>47.67975224887207</v>
      </c>
      <c r="G466" s="16">
        <f t="shared" si="140"/>
        <v>1150</v>
      </c>
      <c r="H466" s="16">
        <f t="shared" si="140"/>
        <v>133783.65792</v>
      </c>
      <c r="I466" s="16">
        <f t="shared" si="140"/>
        <v>38</v>
      </c>
      <c r="J466" s="16">
        <f t="shared" si="140"/>
        <v>105.923894</v>
      </c>
      <c r="K466" s="16">
        <f t="shared" si="140"/>
        <v>131.505753</v>
      </c>
      <c r="L466" s="16">
        <f t="shared" si="140"/>
        <v>116.06923999999999</v>
      </c>
      <c r="M466" s="16">
        <f>(K466-L466)/L466*100</f>
        <v>13.299400426848667</v>
      </c>
      <c r="N466" s="110">
        <f>D466/D531*100</f>
        <v>10.374973298211906</v>
      </c>
    </row>
    <row r="467" spans="1:14" ht="14.25" thickTop="1">
      <c r="A467" s="223" t="s">
        <v>35</v>
      </c>
      <c r="B467" s="211" t="s">
        <v>19</v>
      </c>
      <c r="C467" s="32">
        <v>25.315214000000001</v>
      </c>
      <c r="D467" s="32">
        <v>61.147585999999997</v>
      </c>
      <c r="E467" s="32">
        <v>58.996890999999998</v>
      </c>
      <c r="F467" s="34">
        <f>(D467-E467)/E467*100</f>
        <v>3.6454378587508938</v>
      </c>
      <c r="G467" s="31">
        <v>541</v>
      </c>
      <c r="H467" s="31">
        <v>61061.368750000001</v>
      </c>
      <c r="I467" s="33">
        <v>53</v>
      </c>
      <c r="J467" s="31">
        <v>7.4475009999999999</v>
      </c>
      <c r="K467" s="31">
        <v>46.627600999999999</v>
      </c>
      <c r="L467" s="31">
        <v>10.361248</v>
      </c>
      <c r="M467" s="31">
        <f>(K467-L467)/L467*100</f>
        <v>350.01915792383306</v>
      </c>
      <c r="N467" s="109">
        <f>D467/D519*100</f>
        <v>4.1496257210484124</v>
      </c>
    </row>
    <row r="468" spans="1:14">
      <c r="A468" s="223"/>
      <c r="B468" s="211" t="s">
        <v>20</v>
      </c>
      <c r="C468" s="31">
        <v>9.8088759999999997</v>
      </c>
      <c r="D468" s="31">
        <v>23.898326000000001</v>
      </c>
      <c r="E468" s="31">
        <v>26.683478000000001</v>
      </c>
      <c r="F468" s="31">
        <f>(D468-E468)/E468*100</f>
        <v>-10.437739787894216</v>
      </c>
      <c r="G468" s="31">
        <v>283</v>
      </c>
      <c r="H468" s="31">
        <v>5660</v>
      </c>
      <c r="I468" s="33">
        <v>30</v>
      </c>
      <c r="J468" s="31">
        <v>3.5939999999999999</v>
      </c>
      <c r="K468" s="31">
        <v>17.053142999999999</v>
      </c>
      <c r="L468" s="31">
        <v>3.1325590000000001</v>
      </c>
      <c r="M468" s="34">
        <f>(K468-L468)/L468*100</f>
        <v>444.38377696956383</v>
      </c>
      <c r="N468" s="109">
        <f>D468/D520*100</f>
        <v>4.5430579793126356</v>
      </c>
    </row>
    <row r="469" spans="1:14">
      <c r="A469" s="223"/>
      <c r="B469" s="211" t="s">
        <v>21</v>
      </c>
      <c r="C469" s="31">
        <v>0</v>
      </c>
      <c r="D469" s="31">
        <v>0</v>
      </c>
      <c r="E469" s="31">
        <v>1.6604000000000001E-2</v>
      </c>
      <c r="F469" s="31"/>
      <c r="G469" s="31">
        <v>0</v>
      </c>
      <c r="H469" s="31">
        <v>0</v>
      </c>
      <c r="I469" s="33">
        <v>0</v>
      </c>
      <c r="J469" s="31">
        <v>0</v>
      </c>
      <c r="K469" s="31">
        <v>0</v>
      </c>
      <c r="L469" s="31">
        <v>0</v>
      </c>
      <c r="M469" s="34"/>
      <c r="N469" s="109"/>
    </row>
    <row r="470" spans="1:14">
      <c r="A470" s="223"/>
      <c r="B470" s="211" t="s">
        <v>22</v>
      </c>
      <c r="C470" s="31">
        <v>0.22604199999999999</v>
      </c>
      <c r="D470" s="31">
        <v>0.30821300000000001</v>
      </c>
      <c r="E470" s="31">
        <v>0.32415699999999997</v>
      </c>
      <c r="F470" s="31">
        <f>(D470-E470)/E470*100</f>
        <v>-4.9186042565793615</v>
      </c>
      <c r="G470" s="31">
        <v>40</v>
      </c>
      <c r="H470" s="31">
        <v>2243</v>
      </c>
      <c r="I470" s="33">
        <v>0</v>
      </c>
      <c r="J470" s="31">
        <v>0</v>
      </c>
      <c r="K470" s="31">
        <v>0</v>
      </c>
      <c r="L470" s="31">
        <v>0</v>
      </c>
      <c r="M470" s="34" t="e">
        <f t="shared" ref="M470:M475" si="141">(K470-L470)/L470*100</f>
        <v>#DIV/0!</v>
      </c>
      <c r="N470" s="109">
        <f>D470/D522*100</f>
        <v>0.12517214556058529</v>
      </c>
    </row>
    <row r="471" spans="1:14">
      <c r="A471" s="223"/>
      <c r="B471" s="211" t="s">
        <v>23</v>
      </c>
      <c r="C471" s="31">
        <v>9.4339999999999997E-3</v>
      </c>
      <c r="D471" s="31">
        <v>1.8867999999999999E-2</v>
      </c>
      <c r="E471" s="31">
        <v>0.122642</v>
      </c>
      <c r="F471" s="31"/>
      <c r="G471" s="31">
        <v>2</v>
      </c>
      <c r="H471" s="31">
        <v>6</v>
      </c>
      <c r="I471" s="33">
        <v>0</v>
      </c>
      <c r="J471" s="31">
        <v>0</v>
      </c>
      <c r="K471" s="31">
        <v>0</v>
      </c>
      <c r="L471" s="31">
        <v>0</v>
      </c>
      <c r="M471" s="34"/>
      <c r="N471" s="109">
        <f>D471/D523*100</f>
        <v>0.72503197088190452</v>
      </c>
    </row>
    <row r="472" spans="1:14">
      <c r="A472" s="223"/>
      <c r="B472" s="211" t="s">
        <v>24</v>
      </c>
      <c r="C472" s="31">
        <v>1.6697E-2</v>
      </c>
      <c r="D472" s="31">
        <v>6.3866999999999993E-2</v>
      </c>
      <c r="E472" s="31">
        <v>0.51358199999999998</v>
      </c>
      <c r="F472" s="31">
        <f>(D472-E472)/E472*100</f>
        <v>-87.564400621517109</v>
      </c>
      <c r="G472" s="31">
        <v>2</v>
      </c>
      <c r="H472" s="31">
        <v>65.243099999999998</v>
      </c>
      <c r="I472" s="33">
        <v>0</v>
      </c>
      <c r="J472" s="31">
        <v>0</v>
      </c>
      <c r="K472" s="31">
        <v>0</v>
      </c>
      <c r="L472" s="31">
        <v>0</v>
      </c>
      <c r="M472" s="34"/>
      <c r="N472" s="109">
        <f>D472/D524*100</f>
        <v>2.138099500944738E-2</v>
      </c>
    </row>
    <row r="473" spans="1:14">
      <c r="A473" s="223"/>
      <c r="B473" s="211" t="s">
        <v>25</v>
      </c>
      <c r="C473" s="33">
        <v>0</v>
      </c>
      <c r="D473" s="33">
        <v>0</v>
      </c>
      <c r="E473" s="31">
        <v>0</v>
      </c>
      <c r="F473" s="31"/>
      <c r="G473" s="33">
        <v>0</v>
      </c>
      <c r="H473" s="33">
        <v>0</v>
      </c>
      <c r="I473" s="33">
        <v>0</v>
      </c>
      <c r="J473" s="33">
        <v>0</v>
      </c>
      <c r="K473" s="33">
        <v>0</v>
      </c>
      <c r="L473" s="31">
        <v>0</v>
      </c>
      <c r="M473" s="34"/>
      <c r="N473" s="109"/>
    </row>
    <row r="474" spans="1:14">
      <c r="A474" s="223"/>
      <c r="B474" s="211" t="s">
        <v>26</v>
      </c>
      <c r="C474" s="31">
        <v>3.8086720000000001</v>
      </c>
      <c r="D474" s="31">
        <v>8.6810030000000005</v>
      </c>
      <c r="E474" s="31">
        <v>6.778187</v>
      </c>
      <c r="F474" s="31">
        <f>(D474-E474)/E474*100</f>
        <v>28.072639483094825</v>
      </c>
      <c r="G474" s="31">
        <v>277</v>
      </c>
      <c r="H474" s="31">
        <v>123787.41</v>
      </c>
      <c r="I474" s="33">
        <v>11333</v>
      </c>
      <c r="J474" s="31">
        <v>0.13139999999999999</v>
      </c>
      <c r="K474" s="31">
        <v>3.1402510000000099</v>
      </c>
      <c r="L474" s="31">
        <v>2.403451</v>
      </c>
      <c r="M474" s="34">
        <f t="shared" si="141"/>
        <v>30.655919342645632</v>
      </c>
      <c r="N474" s="109">
        <f>D474/D526*100</f>
        <v>4.9538151765008758</v>
      </c>
    </row>
    <row r="475" spans="1:14">
      <c r="A475" s="223"/>
      <c r="B475" s="211" t="s">
        <v>27</v>
      </c>
      <c r="C475" s="31">
        <v>0</v>
      </c>
      <c r="D475" s="34">
        <v>0</v>
      </c>
      <c r="E475" s="31">
        <v>0</v>
      </c>
      <c r="F475" s="31"/>
      <c r="G475" s="34">
        <v>0</v>
      </c>
      <c r="H475" s="34">
        <v>0</v>
      </c>
      <c r="I475" s="33">
        <v>0</v>
      </c>
      <c r="J475" s="31">
        <v>0</v>
      </c>
      <c r="K475" s="31">
        <v>0</v>
      </c>
      <c r="L475" s="31">
        <v>0</v>
      </c>
      <c r="M475" s="34" t="e">
        <f t="shared" si="141"/>
        <v>#DIV/0!</v>
      </c>
      <c r="N475" s="109">
        <f>D475/D527*100</f>
        <v>0</v>
      </c>
    </row>
    <row r="476" spans="1:14">
      <c r="A476" s="223"/>
      <c r="B476" s="14" t="s">
        <v>28</v>
      </c>
      <c r="C476" s="34">
        <v>0</v>
      </c>
      <c r="D476" s="34">
        <v>0</v>
      </c>
      <c r="E476" s="41">
        <v>0</v>
      </c>
      <c r="F476" s="31"/>
      <c r="G476" s="34">
        <v>0</v>
      </c>
      <c r="H476" s="34">
        <v>0</v>
      </c>
      <c r="I476" s="33">
        <v>0</v>
      </c>
      <c r="J476" s="31">
        <v>0</v>
      </c>
      <c r="K476" s="31">
        <v>0</v>
      </c>
      <c r="L476" s="41">
        <v>0</v>
      </c>
      <c r="M476" s="31"/>
      <c r="N476" s="109"/>
    </row>
    <row r="477" spans="1:14">
      <c r="A477" s="223"/>
      <c r="B477" s="14" t="s">
        <v>29</v>
      </c>
      <c r="C477" s="34">
        <v>0</v>
      </c>
      <c r="D477" s="34">
        <v>0</v>
      </c>
      <c r="E477" s="41">
        <v>0</v>
      </c>
      <c r="F477" s="31"/>
      <c r="G477" s="34">
        <v>0</v>
      </c>
      <c r="H477" s="34">
        <v>0</v>
      </c>
      <c r="I477" s="33">
        <v>0</v>
      </c>
      <c r="J477" s="31">
        <v>0</v>
      </c>
      <c r="K477" s="31">
        <v>0</v>
      </c>
      <c r="L477" s="41">
        <v>0</v>
      </c>
      <c r="M477" s="31"/>
      <c r="N477" s="109" t="e">
        <f>D477/D529*100</f>
        <v>#DIV/0!</v>
      </c>
    </row>
    <row r="478" spans="1:14">
      <c r="A478" s="223"/>
      <c r="B478" s="14" t="s">
        <v>30</v>
      </c>
      <c r="C478" s="41">
        <v>0</v>
      </c>
      <c r="D478" s="41">
        <v>0</v>
      </c>
      <c r="E478" s="41">
        <v>0</v>
      </c>
      <c r="F478" s="31"/>
      <c r="G478" s="33">
        <v>0</v>
      </c>
      <c r="H478" s="33">
        <v>0</v>
      </c>
      <c r="I478" s="34">
        <v>0</v>
      </c>
      <c r="J478" s="34">
        <v>0</v>
      </c>
      <c r="K478" s="34">
        <v>0</v>
      </c>
      <c r="L478" s="34">
        <v>0</v>
      </c>
      <c r="M478" s="31"/>
      <c r="N478" s="109"/>
    </row>
    <row r="479" spans="1:14" ht="14.25" thickBot="1">
      <c r="A479" s="221"/>
      <c r="B479" s="15" t="s">
        <v>124</v>
      </c>
      <c r="C479" s="16">
        <f t="shared" ref="C479:L479" si="142">C467+C469+C470+C471+C472+C473+C474+C475</f>
        <v>29.376059000000001</v>
      </c>
      <c r="D479" s="16">
        <f t="shared" si="142"/>
        <v>70.219537000000003</v>
      </c>
      <c r="E479" s="16">
        <f t="shared" si="142"/>
        <v>66.752062999999993</v>
      </c>
      <c r="F479" s="16">
        <f t="shared" ref="F479:F485" si="143">(D479-E479)/E479*100</f>
        <v>5.1945570581092158</v>
      </c>
      <c r="G479" s="16">
        <f t="shared" si="142"/>
        <v>862</v>
      </c>
      <c r="H479" s="16">
        <f t="shared" si="142"/>
        <v>187163.02185000002</v>
      </c>
      <c r="I479" s="16">
        <f t="shared" si="142"/>
        <v>11386</v>
      </c>
      <c r="J479" s="16">
        <f t="shared" si="142"/>
        <v>7.5789010000000001</v>
      </c>
      <c r="K479" s="16">
        <f t="shared" si="142"/>
        <v>49.767852000000005</v>
      </c>
      <c r="L479" s="16">
        <f t="shared" si="142"/>
        <v>12.764699</v>
      </c>
      <c r="M479" s="16">
        <f>(K479-L479)/L479*100</f>
        <v>289.88660837204236</v>
      </c>
      <c r="N479" s="110">
        <f>D479/D531*100</f>
        <v>1.6061429582661595</v>
      </c>
    </row>
    <row r="480" spans="1:14" ht="14.25" thickTop="1">
      <c r="A480" s="232" t="s">
        <v>39</v>
      </c>
      <c r="B480" s="18" t="s">
        <v>19</v>
      </c>
      <c r="C480" s="34">
        <v>38.971260999999998</v>
      </c>
      <c r="D480" s="34">
        <v>107.56828600000001</v>
      </c>
      <c r="E480" s="34">
        <v>105.241648</v>
      </c>
      <c r="F480" s="117">
        <f t="shared" si="143"/>
        <v>2.210757855103159</v>
      </c>
      <c r="G480" s="34">
        <v>962</v>
      </c>
      <c r="H480" s="34">
        <v>119909.784558</v>
      </c>
      <c r="I480" s="34">
        <v>142</v>
      </c>
      <c r="J480" s="34">
        <v>61.89</v>
      </c>
      <c r="K480" s="34">
        <v>194.32</v>
      </c>
      <c r="L480" s="31">
        <v>51.02</v>
      </c>
      <c r="M480" s="34">
        <f>(K480-L480)/L480*100</f>
        <v>280.87024696197568</v>
      </c>
      <c r="N480" s="112">
        <f t="shared" ref="N480:N488" si="144">D480/D519*100</f>
        <v>7.2998487030165329</v>
      </c>
    </row>
    <row r="481" spans="1:14">
      <c r="A481" s="223"/>
      <c r="B481" s="211" t="s">
        <v>20</v>
      </c>
      <c r="C481" s="34">
        <v>13.977943</v>
      </c>
      <c r="D481" s="34">
        <v>37.778798999999999</v>
      </c>
      <c r="E481" s="34">
        <v>33.534513000000004</v>
      </c>
      <c r="F481" s="31">
        <f t="shared" si="143"/>
        <v>12.656471259922562</v>
      </c>
      <c r="G481" s="34">
        <v>492</v>
      </c>
      <c r="H481" s="34">
        <v>9840</v>
      </c>
      <c r="I481" s="34">
        <v>76</v>
      </c>
      <c r="J481" s="34">
        <v>27.61</v>
      </c>
      <c r="K481" s="34">
        <v>84.47</v>
      </c>
      <c r="L481" s="31">
        <v>20.05</v>
      </c>
      <c r="M481" s="34">
        <f>(K481-L481)/L481*100</f>
        <v>321.29675810473816</v>
      </c>
      <c r="N481" s="109">
        <f t="shared" si="144"/>
        <v>7.1817278852836068</v>
      </c>
    </row>
    <row r="482" spans="1:14">
      <c r="A482" s="223"/>
      <c r="B482" s="211" t="s">
        <v>21</v>
      </c>
      <c r="C482" s="34">
        <v>8.5848000000000008E-2</v>
      </c>
      <c r="D482" s="34">
        <v>8.5848000000000008E-2</v>
      </c>
      <c r="E482" s="34">
        <v>5.1885000000000001E-2</v>
      </c>
      <c r="F482" s="31">
        <f t="shared" si="143"/>
        <v>65.458224920497258</v>
      </c>
      <c r="G482" s="34">
        <v>3</v>
      </c>
      <c r="H482" s="34">
        <v>50.35</v>
      </c>
      <c r="I482" s="34"/>
      <c r="J482" s="34"/>
      <c r="K482" s="34"/>
      <c r="L482" s="31"/>
      <c r="M482" s="34"/>
      <c r="N482" s="109">
        <f t="shared" si="144"/>
        <v>0.16298642590463516</v>
      </c>
    </row>
    <row r="483" spans="1:14">
      <c r="A483" s="223"/>
      <c r="B483" s="211" t="s">
        <v>22</v>
      </c>
      <c r="C483" s="34">
        <v>6.2222179999999998</v>
      </c>
      <c r="D483" s="34">
        <v>135.15863200000001</v>
      </c>
      <c r="E483" s="34">
        <v>113.61268200000001</v>
      </c>
      <c r="F483" s="31">
        <f t="shared" si="143"/>
        <v>18.964388148147059</v>
      </c>
      <c r="G483" s="34">
        <v>989</v>
      </c>
      <c r="H483" s="34">
        <v>134213.88</v>
      </c>
      <c r="I483" s="34">
        <v>23</v>
      </c>
      <c r="J483" s="34">
        <v>5.36</v>
      </c>
      <c r="K483" s="34">
        <v>15.08</v>
      </c>
      <c r="L483" s="31">
        <v>4.6100000000000003</v>
      </c>
      <c r="M483" s="34">
        <f>(K483-L483)/L483*100</f>
        <v>227.114967462039</v>
      </c>
      <c r="N483" s="109">
        <f t="shared" si="144"/>
        <v>54.890922701098212</v>
      </c>
    </row>
    <row r="484" spans="1:14">
      <c r="A484" s="223"/>
      <c r="B484" s="211" t="s">
        <v>23</v>
      </c>
      <c r="C484" s="34">
        <v>2.8300000000000001E-3</v>
      </c>
      <c r="D484" s="34">
        <v>2.8300000000000001E-3</v>
      </c>
      <c r="E484" s="34">
        <v>1.5094E-2</v>
      </c>
      <c r="F484" s="31">
        <f t="shared" si="143"/>
        <v>-81.250828143633242</v>
      </c>
      <c r="G484" s="34">
        <v>1</v>
      </c>
      <c r="H484" s="34">
        <v>0.1</v>
      </c>
      <c r="I484" s="34"/>
      <c r="J484" s="34"/>
      <c r="K484" s="34"/>
      <c r="L484" s="31"/>
      <c r="M484" s="34" t="e">
        <f>(K484-L484)/L484*100</f>
        <v>#DIV/0!</v>
      </c>
      <c r="N484" s="109">
        <f t="shared" si="144"/>
        <v>0.10874711032413556</v>
      </c>
    </row>
    <row r="485" spans="1:14">
      <c r="A485" s="223"/>
      <c r="B485" s="211" t="s">
        <v>24</v>
      </c>
      <c r="C485" s="34">
        <v>0.63915200000000005</v>
      </c>
      <c r="D485" s="34">
        <v>1.217452</v>
      </c>
      <c r="E485" s="34">
        <v>15.968944</v>
      </c>
      <c r="F485" s="31">
        <f t="shared" si="143"/>
        <v>-92.376127062628569</v>
      </c>
      <c r="G485" s="34">
        <v>8</v>
      </c>
      <c r="H485" s="34">
        <v>1059</v>
      </c>
      <c r="I485" s="34">
        <v>1</v>
      </c>
      <c r="J485" s="34">
        <v>3.6</v>
      </c>
      <c r="K485" s="34">
        <v>3.6</v>
      </c>
      <c r="L485" s="31">
        <v>1.51</v>
      </c>
      <c r="M485" s="34">
        <f>(K485-L485)/L485*100</f>
        <v>138.41059602649005</v>
      </c>
      <c r="N485" s="109">
        <f t="shared" si="144"/>
        <v>0.40757096992565384</v>
      </c>
    </row>
    <row r="486" spans="1:14">
      <c r="A486" s="223"/>
      <c r="B486" s="211" t="s">
        <v>25</v>
      </c>
      <c r="C486" s="34">
        <v>0</v>
      </c>
      <c r="D486" s="34">
        <v>0</v>
      </c>
      <c r="E486" s="34">
        <v>0</v>
      </c>
      <c r="F486" s="31"/>
      <c r="G486" s="34">
        <v>0</v>
      </c>
      <c r="H486" s="34">
        <v>0</v>
      </c>
      <c r="I486" s="34">
        <v>1</v>
      </c>
      <c r="J486" s="34">
        <v>4.3</v>
      </c>
      <c r="K486" s="34">
        <v>4.3</v>
      </c>
      <c r="L486" s="31"/>
      <c r="M486" s="34"/>
      <c r="N486" s="109">
        <f t="shared" si="144"/>
        <v>0</v>
      </c>
    </row>
    <row r="487" spans="1:14">
      <c r="A487" s="223"/>
      <c r="B487" s="211" t="s">
        <v>26</v>
      </c>
      <c r="C487" s="34">
        <v>5.6577599999999997</v>
      </c>
      <c r="D487" s="34">
        <v>15.278862</v>
      </c>
      <c r="E487" s="34">
        <v>14.150726000000001</v>
      </c>
      <c r="F487" s="31">
        <f>(D487-E487)/E487*100</f>
        <v>7.9722835422012945</v>
      </c>
      <c r="G487" s="34">
        <v>743</v>
      </c>
      <c r="H487" s="34">
        <v>100039.6</v>
      </c>
      <c r="I487" s="34">
        <v>21</v>
      </c>
      <c r="J487" s="34">
        <v>1.49</v>
      </c>
      <c r="K487" s="34">
        <v>4.53</v>
      </c>
      <c r="L487" s="31">
        <v>7.03</v>
      </c>
      <c r="M487" s="34">
        <f>(K487-L487)/L487*100</f>
        <v>-35.56187766714082</v>
      </c>
      <c r="N487" s="109">
        <f t="shared" si="144"/>
        <v>8.7188840339373836</v>
      </c>
    </row>
    <row r="488" spans="1:14">
      <c r="A488" s="223"/>
      <c r="B488" s="211" t="s">
        <v>27</v>
      </c>
      <c r="C488" s="34">
        <v>0</v>
      </c>
      <c r="D488" s="34">
        <v>8.2641999999999993E-2</v>
      </c>
      <c r="E488" s="34">
        <v>0</v>
      </c>
      <c r="F488" s="31" t="e">
        <f>(D488-E488)/E488*100</f>
        <v>#DIV/0!</v>
      </c>
      <c r="G488" s="34">
        <v>1</v>
      </c>
      <c r="H488" s="34">
        <v>154</v>
      </c>
      <c r="I488" s="31"/>
      <c r="J488" s="31"/>
      <c r="K488" s="31"/>
      <c r="L488" s="31"/>
      <c r="M488" s="31"/>
      <c r="N488" s="109">
        <f t="shared" si="144"/>
        <v>100</v>
      </c>
    </row>
    <row r="489" spans="1:14">
      <c r="A489" s="223"/>
      <c r="B489" s="14" t="s">
        <v>28</v>
      </c>
      <c r="C489" s="34">
        <v>0</v>
      </c>
      <c r="D489" s="34">
        <v>0</v>
      </c>
      <c r="E489" s="34">
        <v>0</v>
      </c>
      <c r="F489" s="31"/>
      <c r="G489" s="34">
        <v>0</v>
      </c>
      <c r="H489" s="34">
        <v>0</v>
      </c>
      <c r="I489" s="34"/>
      <c r="J489" s="34"/>
      <c r="K489" s="34"/>
      <c r="L489" s="34"/>
      <c r="M489" s="31"/>
      <c r="N489" s="109"/>
    </row>
    <row r="490" spans="1:14">
      <c r="A490" s="223"/>
      <c r="B490" s="14" t="s">
        <v>29</v>
      </c>
      <c r="C490" s="34">
        <v>0</v>
      </c>
      <c r="D490" s="34">
        <v>0</v>
      </c>
      <c r="E490" s="34">
        <v>0</v>
      </c>
      <c r="F490" s="31" t="e">
        <f>(D490-E490)/E490*100</f>
        <v>#DIV/0!</v>
      </c>
      <c r="G490" s="34">
        <v>0</v>
      </c>
      <c r="H490" s="34">
        <v>0</v>
      </c>
      <c r="I490" s="34"/>
      <c r="J490" s="34"/>
      <c r="K490" s="34"/>
      <c r="L490" s="34"/>
      <c r="M490" s="31"/>
      <c r="N490" s="109" t="e">
        <f>D490/D529*100</f>
        <v>#DIV/0!</v>
      </c>
    </row>
    <row r="491" spans="1:14">
      <c r="A491" s="223"/>
      <c r="B491" s="14" t="s">
        <v>30</v>
      </c>
      <c r="C491" s="34">
        <v>0</v>
      </c>
      <c r="D491" s="34">
        <v>0</v>
      </c>
      <c r="E491" s="34">
        <v>0</v>
      </c>
      <c r="F491" s="31"/>
      <c r="G491" s="34">
        <v>0</v>
      </c>
      <c r="H491" s="34">
        <v>0</v>
      </c>
      <c r="I491" s="34"/>
      <c r="J491" s="34"/>
      <c r="K491" s="34"/>
      <c r="L491" s="34"/>
      <c r="M491" s="31"/>
      <c r="N491" s="109"/>
    </row>
    <row r="492" spans="1:14" ht="14.25" thickBot="1">
      <c r="A492" s="221"/>
      <c r="B492" s="15" t="s">
        <v>124</v>
      </c>
      <c r="C492" s="16">
        <f t="shared" ref="C492:L492" si="145">C480+C482+C483+C484+C485+C486+C487+C488</f>
        <v>51.579069000000004</v>
      </c>
      <c r="D492" s="16">
        <f t="shared" si="145"/>
        <v>259.39455200000003</v>
      </c>
      <c r="E492" s="16">
        <f t="shared" si="145"/>
        <v>249.04097899999999</v>
      </c>
      <c r="F492" s="16">
        <f>(D492-E492)/E492*100</f>
        <v>4.1573772483443534</v>
      </c>
      <c r="G492" s="16">
        <f t="shared" si="145"/>
        <v>2707</v>
      </c>
      <c r="H492" s="16">
        <f t="shared" si="145"/>
        <v>355426.71455800004</v>
      </c>
      <c r="I492" s="16">
        <f t="shared" si="145"/>
        <v>188</v>
      </c>
      <c r="J492" s="16">
        <f t="shared" si="145"/>
        <v>76.639999999999986</v>
      </c>
      <c r="K492" s="16">
        <f t="shared" si="145"/>
        <v>221.83</v>
      </c>
      <c r="L492" s="16">
        <f t="shared" si="145"/>
        <v>64.17</v>
      </c>
      <c r="M492" s="16">
        <f>(K492-L492)/L492*100</f>
        <v>245.69113292815962</v>
      </c>
      <c r="N492" s="110">
        <f>D492/D531*100</f>
        <v>5.9331740268723951</v>
      </c>
    </row>
    <row r="493" spans="1:14" ht="14.25" thickTop="1">
      <c r="A493" s="220" t="s">
        <v>66</v>
      </c>
      <c r="B493" s="18" t="s">
        <v>19</v>
      </c>
      <c r="C493" s="32">
        <v>33.603935999999997</v>
      </c>
      <c r="D493" s="32">
        <v>82.633431000000002</v>
      </c>
      <c r="E493" s="32">
        <v>61.318787999999998</v>
      </c>
      <c r="F493" s="117">
        <f>(D493-E493)/E493*100</f>
        <v>34.760378825491472</v>
      </c>
      <c r="G493" s="31">
        <v>736</v>
      </c>
      <c r="H493" s="31">
        <v>96398.417149999994</v>
      </c>
      <c r="I493" s="31">
        <v>104</v>
      </c>
      <c r="J493" s="31">
        <v>24.125060000000001</v>
      </c>
      <c r="K493" s="31">
        <v>40.185094999999997</v>
      </c>
      <c r="L493" s="31">
        <v>60.828609999999998</v>
      </c>
      <c r="M493" s="32">
        <f>(K493-L493)/L493*100</f>
        <v>-33.937180218321608</v>
      </c>
      <c r="N493" s="114">
        <f>D493/D519*100</f>
        <v>5.6077080572907532</v>
      </c>
    </row>
    <row r="494" spans="1:14">
      <c r="A494" s="220"/>
      <c r="B494" s="211" t="s">
        <v>20</v>
      </c>
      <c r="C494" s="32">
        <v>12.955768000000001</v>
      </c>
      <c r="D494" s="32">
        <v>30.544930999999998</v>
      </c>
      <c r="E494" s="32">
        <v>22.279741000000001</v>
      </c>
      <c r="F494" s="31">
        <f>(D494-E494)/E494*100</f>
        <v>37.097334300250601</v>
      </c>
      <c r="G494" s="31">
        <v>379</v>
      </c>
      <c r="H494" s="31">
        <v>7580</v>
      </c>
      <c r="I494" s="31">
        <v>49</v>
      </c>
      <c r="J494" s="31">
        <v>18.744244999999999</v>
      </c>
      <c r="K494" s="31">
        <v>22.875444999999999</v>
      </c>
      <c r="L494" s="31">
        <v>5.0529999999999999</v>
      </c>
      <c r="M494" s="34">
        <f>(K494-L494)/L494*100</f>
        <v>352.71017217494551</v>
      </c>
      <c r="N494" s="114">
        <f>D494/D520*100</f>
        <v>5.8065737536220681</v>
      </c>
    </row>
    <row r="495" spans="1:14">
      <c r="A495" s="220"/>
      <c r="B495" s="211" t="s">
        <v>21</v>
      </c>
      <c r="C495" s="32">
        <v>0</v>
      </c>
      <c r="D495" s="32">
        <v>1.4744390000000001</v>
      </c>
      <c r="E495" s="32">
        <v>1.5461370000000001</v>
      </c>
      <c r="F495" s="31">
        <f>(D495-E495)/E495*100</f>
        <v>-4.637234604695446</v>
      </c>
      <c r="G495" s="31">
        <v>3</v>
      </c>
      <c r="H495" s="31">
        <v>2119.0043390000001</v>
      </c>
      <c r="I495" s="31">
        <v>0</v>
      </c>
      <c r="J495" s="31">
        <v>0</v>
      </c>
      <c r="K495" s="31">
        <v>0</v>
      </c>
      <c r="L495" s="31">
        <v>0</v>
      </c>
      <c r="M495" s="31"/>
      <c r="N495" s="114">
        <f>D495/D521*100</f>
        <v>2.7992911054934808</v>
      </c>
    </row>
    <row r="496" spans="1:14">
      <c r="A496" s="220"/>
      <c r="B496" s="211" t="s">
        <v>22</v>
      </c>
      <c r="C496" s="32">
        <v>3.7617940000000001</v>
      </c>
      <c r="D496" s="32">
        <v>7.6844349999999997</v>
      </c>
      <c r="E496" s="32">
        <v>8.8981119999999994</v>
      </c>
      <c r="F496" s="31">
        <f>(D496-E496)/E496*100</f>
        <v>-13.63971368308243</v>
      </c>
      <c r="G496" s="31">
        <v>109</v>
      </c>
      <c r="H496" s="31">
        <v>47321.7</v>
      </c>
      <c r="I496" s="31">
        <v>17</v>
      </c>
      <c r="J496" s="31">
        <v>14.970062</v>
      </c>
      <c r="K496" s="31">
        <v>16.115062000000002</v>
      </c>
      <c r="L496" s="31">
        <v>1.8682000000000001</v>
      </c>
      <c r="M496" s="31"/>
      <c r="N496" s="114">
        <f>D496/D522*100</f>
        <v>3.120819745990131</v>
      </c>
    </row>
    <row r="497" spans="1:14">
      <c r="A497" s="220"/>
      <c r="B497" s="211" t="s">
        <v>23</v>
      </c>
      <c r="C497" s="32">
        <v>2.1698200000000001</v>
      </c>
      <c r="D497" s="32">
        <v>2.2830279999999998</v>
      </c>
      <c r="E497" s="32">
        <v>0</v>
      </c>
      <c r="F497" s="31"/>
      <c r="G497" s="31">
        <v>21</v>
      </c>
      <c r="H497" s="31">
        <v>21000</v>
      </c>
      <c r="I497" s="31">
        <v>0</v>
      </c>
      <c r="J497" s="31">
        <v>0</v>
      </c>
      <c r="K497" s="31">
        <v>0</v>
      </c>
      <c r="L497" s="31">
        <v>0</v>
      </c>
      <c r="M497" s="31"/>
      <c r="N497" s="114"/>
    </row>
    <row r="498" spans="1:14">
      <c r="A498" s="220"/>
      <c r="B498" s="211" t="s">
        <v>24</v>
      </c>
      <c r="C498" s="32">
        <v>0.95590200000000003</v>
      </c>
      <c r="D498" s="32">
        <v>5.6624660000000002</v>
      </c>
      <c r="E498" s="32">
        <v>1.235849</v>
      </c>
      <c r="F498" s="31">
        <f>(D498-E498)/E498*100</f>
        <v>358.18429274126532</v>
      </c>
      <c r="G498" s="31">
        <v>26</v>
      </c>
      <c r="H498" s="31">
        <v>4765.6188769999999</v>
      </c>
      <c r="I498" s="31">
        <v>1</v>
      </c>
      <c r="J498" s="31">
        <v>0.92179999999999995</v>
      </c>
      <c r="K498" s="31">
        <v>0.92179999999999995</v>
      </c>
      <c r="L498" s="31">
        <v>0</v>
      </c>
      <c r="M498" s="31"/>
      <c r="N498" s="114">
        <f>D498/D524*100</f>
        <v>1.895644969814857</v>
      </c>
    </row>
    <row r="499" spans="1:14">
      <c r="A499" s="220"/>
      <c r="B499" s="211" t="s">
        <v>25</v>
      </c>
      <c r="C499" s="32">
        <v>0</v>
      </c>
      <c r="D499" s="32">
        <v>0</v>
      </c>
      <c r="E499" s="32">
        <v>0</v>
      </c>
      <c r="F499" s="31"/>
      <c r="G499" s="31">
        <v>0</v>
      </c>
      <c r="H499" s="31">
        <v>0</v>
      </c>
      <c r="I499" s="31">
        <v>0</v>
      </c>
      <c r="J499" s="31">
        <v>0</v>
      </c>
      <c r="K499" s="31">
        <v>0</v>
      </c>
      <c r="L499" s="31">
        <v>0</v>
      </c>
      <c r="M499" s="31"/>
      <c r="N499" s="114"/>
    </row>
    <row r="500" spans="1:14">
      <c r="A500" s="220"/>
      <c r="B500" s="211" t="s">
        <v>26</v>
      </c>
      <c r="C500" s="32">
        <v>11.515007000000001</v>
      </c>
      <c r="D500" s="32">
        <v>21.837613000000001</v>
      </c>
      <c r="E500" s="32">
        <v>19.690522999999999</v>
      </c>
      <c r="F500" s="31">
        <f>(D500-E500)/E500*100</f>
        <v>10.904179640124349</v>
      </c>
      <c r="G500" s="31">
        <v>415</v>
      </c>
      <c r="H500" s="31">
        <v>154035.21646600001</v>
      </c>
      <c r="I500" s="31">
        <v>6426</v>
      </c>
      <c r="J500" s="31">
        <v>0.35567100000000001</v>
      </c>
      <c r="K500" s="31">
        <v>2.2161659999999999</v>
      </c>
      <c r="L500" s="31">
        <v>1.7097850000000001</v>
      </c>
      <c r="M500" s="31"/>
      <c r="N500" s="114">
        <f>D500/D526*100</f>
        <v>12.461635907504331</v>
      </c>
    </row>
    <row r="501" spans="1:14">
      <c r="A501" s="220"/>
      <c r="B501" s="211" t="s">
        <v>27</v>
      </c>
      <c r="C501" s="32">
        <v>0</v>
      </c>
      <c r="D501" s="32">
        <v>0</v>
      </c>
      <c r="E501" s="32">
        <v>0</v>
      </c>
      <c r="F501" s="31"/>
      <c r="G501" s="31">
        <v>0</v>
      </c>
      <c r="H501" s="31">
        <v>0</v>
      </c>
      <c r="I501" s="31">
        <v>0</v>
      </c>
      <c r="J501" s="31">
        <v>0</v>
      </c>
      <c r="K501" s="31">
        <v>0</v>
      </c>
      <c r="L501" s="31">
        <v>0</v>
      </c>
      <c r="M501" s="31"/>
      <c r="N501" s="114">
        <f>D501/D527*100</f>
        <v>0</v>
      </c>
    </row>
    <row r="502" spans="1:14">
      <c r="A502" s="220"/>
      <c r="B502" s="14" t="s">
        <v>28</v>
      </c>
      <c r="C502" s="32">
        <v>0</v>
      </c>
      <c r="D502" s="32">
        <v>0</v>
      </c>
      <c r="E502" s="32">
        <v>0</v>
      </c>
      <c r="F502" s="31"/>
      <c r="G502" s="31">
        <v>0</v>
      </c>
      <c r="H502" s="31">
        <v>0</v>
      </c>
      <c r="I502" s="31">
        <v>0</v>
      </c>
      <c r="J502" s="34">
        <v>0</v>
      </c>
      <c r="K502" s="31">
        <v>0</v>
      </c>
      <c r="L502" s="31">
        <v>0</v>
      </c>
      <c r="M502" s="31"/>
      <c r="N502" s="114" t="e">
        <f>D502/D528*100</f>
        <v>#DIV/0!</v>
      </c>
    </row>
    <row r="503" spans="1:14">
      <c r="A503" s="220"/>
      <c r="B503" s="14" t="s">
        <v>29</v>
      </c>
      <c r="C503" s="32">
        <v>0</v>
      </c>
      <c r="D503" s="32">
        <v>0</v>
      </c>
      <c r="E503" s="32">
        <v>0</v>
      </c>
      <c r="F503" s="31"/>
      <c r="G503" s="31">
        <v>0</v>
      </c>
      <c r="H503" s="31">
        <v>0</v>
      </c>
      <c r="I503" s="31">
        <v>0</v>
      </c>
      <c r="J503" s="34">
        <v>0</v>
      </c>
      <c r="K503" s="31">
        <v>0</v>
      </c>
      <c r="L503" s="31">
        <v>0</v>
      </c>
      <c r="M503" s="31"/>
      <c r="N503" s="114"/>
    </row>
    <row r="504" spans="1:14">
      <c r="A504" s="220"/>
      <c r="B504" s="14" t="s">
        <v>30</v>
      </c>
      <c r="C504" s="32">
        <v>0</v>
      </c>
      <c r="D504" s="32">
        <v>0</v>
      </c>
      <c r="E504" s="32">
        <v>0</v>
      </c>
      <c r="F504" s="31"/>
      <c r="G504" s="31">
        <v>0</v>
      </c>
      <c r="H504" s="31">
        <v>0</v>
      </c>
      <c r="I504" s="31">
        <v>0</v>
      </c>
      <c r="J504" s="34">
        <v>0</v>
      </c>
      <c r="K504" s="31">
        <v>0</v>
      </c>
      <c r="L504" s="31">
        <v>0</v>
      </c>
      <c r="M504" s="31"/>
      <c r="N504" s="114"/>
    </row>
    <row r="505" spans="1:14" ht="14.25" thickBot="1">
      <c r="A505" s="221"/>
      <c r="B505" s="15" t="s">
        <v>124</v>
      </c>
      <c r="C505" s="16">
        <f>C493+C495+C496+C497+C498+C499+C500+C501</f>
        <v>52.006459000000007</v>
      </c>
      <c r="D505" s="16">
        <f>D493+D495+D496+D497+D498+D499+D500+D501</f>
        <v>121.575412</v>
      </c>
      <c r="E505" s="16">
        <f>E493+E495+E496+E497+E498+E499+E500+E501</f>
        <v>92.689408999999998</v>
      </c>
      <c r="F505" s="16">
        <f>(D505-E505)/E505*100</f>
        <v>31.164297314701837</v>
      </c>
      <c r="G505" s="16">
        <f t="shared" ref="G505:L505" si="146">G493+G495+G496+G497+G498+G499+G500+G501</f>
        <v>1310</v>
      </c>
      <c r="H505" s="16">
        <f t="shared" si="146"/>
        <v>325639.956832</v>
      </c>
      <c r="I505" s="16">
        <f t="shared" si="146"/>
        <v>6548</v>
      </c>
      <c r="J505" s="16">
        <f t="shared" si="146"/>
        <v>40.372593000000002</v>
      </c>
      <c r="K505" s="16">
        <f t="shared" si="146"/>
        <v>59.438122999999997</v>
      </c>
      <c r="L505" s="16">
        <f t="shared" si="146"/>
        <v>64.406594999999996</v>
      </c>
      <c r="M505" s="16">
        <f>(K505-L505)/L505*100</f>
        <v>-7.7142286438213334</v>
      </c>
      <c r="N505" s="110">
        <f>D505/D531*100</f>
        <v>2.7808142893637582</v>
      </c>
    </row>
    <row r="506" spans="1:14" ht="14.25" thickTop="1">
      <c r="A506" s="223" t="s">
        <v>42</v>
      </c>
      <c r="B506" s="213" t="s">
        <v>19</v>
      </c>
      <c r="C506" s="94">
        <v>0</v>
      </c>
      <c r="D506" s="94">
        <v>0</v>
      </c>
      <c r="E506" s="94">
        <v>7.0000000000000007E-2</v>
      </c>
      <c r="F506" s="117">
        <f>(D506-E506)/E506*100</f>
        <v>-100</v>
      </c>
      <c r="G506" s="95">
        <v>0</v>
      </c>
      <c r="H506" s="95">
        <v>0</v>
      </c>
      <c r="I506" s="95">
        <v>0</v>
      </c>
      <c r="J506" s="95">
        <v>0</v>
      </c>
      <c r="K506" s="95">
        <v>0</v>
      </c>
      <c r="L506" s="95">
        <v>0</v>
      </c>
      <c r="M506" s="31" t="e">
        <f>(K506-L506)/L506*100</f>
        <v>#DIV/0!</v>
      </c>
      <c r="N506" s="113">
        <f>D506/D519*100</f>
        <v>0</v>
      </c>
    </row>
    <row r="507" spans="1:14">
      <c r="A507" s="223"/>
      <c r="B507" s="211" t="s">
        <v>20</v>
      </c>
      <c r="C507" s="95">
        <v>0</v>
      </c>
      <c r="D507" s="95">
        <v>0</v>
      </c>
      <c r="E507" s="95">
        <v>0</v>
      </c>
      <c r="F507" s="31" t="e">
        <f>(D507-E507)/E507*100</f>
        <v>#DIV/0!</v>
      </c>
      <c r="G507" s="95">
        <v>0</v>
      </c>
      <c r="H507" s="95">
        <v>0</v>
      </c>
      <c r="I507" s="95">
        <v>0</v>
      </c>
      <c r="J507" s="95">
        <v>0</v>
      </c>
      <c r="K507" s="95">
        <v>0</v>
      </c>
      <c r="L507" s="95">
        <v>0</v>
      </c>
      <c r="M507" s="31" t="e">
        <f>(K507-L507)/L507*100</f>
        <v>#DIV/0!</v>
      </c>
      <c r="N507" s="109">
        <f>D507/D520*100</f>
        <v>0</v>
      </c>
    </row>
    <row r="508" spans="1:14">
      <c r="A508" s="223"/>
      <c r="B508" s="211" t="s">
        <v>21</v>
      </c>
      <c r="C508" s="95"/>
      <c r="D508" s="95"/>
      <c r="E508" s="95"/>
      <c r="F508" s="31"/>
      <c r="G508" s="95"/>
      <c r="H508" s="95"/>
      <c r="I508" s="95"/>
      <c r="J508" s="95"/>
      <c r="K508" s="95"/>
      <c r="L508" s="95"/>
      <c r="M508" s="31"/>
      <c r="N508" s="109"/>
    </row>
    <row r="509" spans="1:14">
      <c r="A509" s="223"/>
      <c r="B509" s="211" t="s">
        <v>22</v>
      </c>
      <c r="C509" s="95"/>
      <c r="D509" s="95"/>
      <c r="E509" s="95"/>
      <c r="F509" s="31" t="e">
        <f>(D509-E509)/E509*100</f>
        <v>#DIV/0!</v>
      </c>
      <c r="G509" s="95"/>
      <c r="H509" s="95"/>
      <c r="I509" s="95"/>
      <c r="J509" s="95"/>
      <c r="K509" s="95"/>
      <c r="L509" s="95"/>
      <c r="M509" s="31"/>
      <c r="N509" s="109">
        <f>D509/D522*100</f>
        <v>0</v>
      </c>
    </row>
    <row r="510" spans="1:14">
      <c r="A510" s="223"/>
      <c r="B510" s="211" t="s">
        <v>23</v>
      </c>
      <c r="C510" s="95"/>
      <c r="D510" s="95"/>
      <c r="E510" s="95"/>
      <c r="F510" s="31"/>
      <c r="G510" s="95"/>
      <c r="H510" s="95"/>
      <c r="I510" s="95"/>
      <c r="J510" s="95"/>
      <c r="K510" s="95"/>
      <c r="L510" s="95"/>
      <c r="M510" s="31"/>
      <c r="N510" s="109"/>
    </row>
    <row r="511" spans="1:14">
      <c r="A511" s="223"/>
      <c r="B511" s="211" t="s">
        <v>24</v>
      </c>
      <c r="C511" s="95">
        <v>0</v>
      </c>
      <c r="D511" s="95">
        <v>249.27</v>
      </c>
      <c r="E511" s="95">
        <v>68.69</v>
      </c>
      <c r="F511" s="31">
        <f>(D511-E511)/E511*100</f>
        <v>262.89125054593103</v>
      </c>
      <c r="G511" s="95">
        <v>14</v>
      </c>
      <c r="H511" s="95">
        <v>4703.25</v>
      </c>
      <c r="I511" s="95">
        <v>0</v>
      </c>
      <c r="J511" s="95">
        <v>0</v>
      </c>
      <c r="K511" s="95">
        <v>0</v>
      </c>
      <c r="L511" s="95">
        <v>0</v>
      </c>
      <c r="M511" s="31" t="e">
        <f>(K511-L511)/L511*100</f>
        <v>#DIV/0!</v>
      </c>
      <c r="N511" s="109">
        <f>D511/D524*100</f>
        <v>83.449052343228104</v>
      </c>
    </row>
    <row r="512" spans="1:14">
      <c r="A512" s="223"/>
      <c r="B512" s="211" t="s">
        <v>25</v>
      </c>
      <c r="C512" s="95"/>
      <c r="D512" s="95"/>
      <c r="E512" s="95"/>
      <c r="F512" s="31"/>
      <c r="G512" s="95"/>
      <c r="H512" s="95"/>
      <c r="I512" s="95"/>
      <c r="J512" s="95"/>
      <c r="K512" s="95"/>
      <c r="L512" s="95"/>
      <c r="M512" s="31" t="e">
        <f>(K512-L512)/L512*100</f>
        <v>#DIV/0!</v>
      </c>
      <c r="N512" s="109">
        <f>D512/D525*100</f>
        <v>0</v>
      </c>
    </row>
    <row r="513" spans="1:14">
      <c r="A513" s="223"/>
      <c r="B513" s="211" t="s">
        <v>26</v>
      </c>
      <c r="C513" s="95"/>
      <c r="D513" s="95"/>
      <c r="E513" s="95"/>
      <c r="F513" s="31" t="e">
        <f>(D513-E513)/E513*100</f>
        <v>#DIV/0!</v>
      </c>
      <c r="G513" s="95"/>
      <c r="H513" s="95"/>
      <c r="I513" s="95"/>
      <c r="J513" s="95"/>
      <c r="K513" s="95"/>
      <c r="L513" s="95"/>
      <c r="M513" s="31" t="e">
        <f>(K513-L513)/L513*100</f>
        <v>#DIV/0!</v>
      </c>
      <c r="N513" s="109">
        <f>D513/D526*100</f>
        <v>0</v>
      </c>
    </row>
    <row r="514" spans="1:14">
      <c r="A514" s="223"/>
      <c r="B514" s="211" t="s">
        <v>27</v>
      </c>
      <c r="C514" s="23"/>
      <c r="D514" s="23"/>
      <c r="E514" s="23"/>
      <c r="F514" s="31"/>
      <c r="G514" s="23"/>
      <c r="H514" s="23"/>
      <c r="I514" s="23"/>
      <c r="J514" s="23"/>
      <c r="K514" s="23"/>
      <c r="L514" s="23"/>
      <c r="M514" s="31"/>
      <c r="N514" s="109"/>
    </row>
    <row r="515" spans="1:14">
      <c r="A515" s="223"/>
      <c r="B515" s="14" t="s">
        <v>28</v>
      </c>
      <c r="C515" s="42"/>
      <c r="D515" s="42"/>
      <c r="E515" s="96"/>
      <c r="F515" s="31"/>
      <c r="G515" s="42"/>
      <c r="H515" s="42"/>
      <c r="I515" s="42"/>
      <c r="J515" s="42"/>
      <c r="K515" s="42"/>
      <c r="L515" s="96"/>
      <c r="M515" s="31"/>
      <c r="N515" s="109"/>
    </row>
    <row r="516" spans="1:14">
      <c r="A516" s="223"/>
      <c r="B516" s="14" t="s">
        <v>29</v>
      </c>
      <c r="C516" s="34"/>
      <c r="D516" s="34"/>
      <c r="E516" s="34"/>
      <c r="F516" s="31"/>
      <c r="G516" s="42"/>
      <c r="H516" s="42"/>
      <c r="I516" s="42"/>
      <c r="J516" s="42"/>
      <c r="K516" s="42"/>
      <c r="L516" s="96"/>
      <c r="M516" s="31"/>
      <c r="N516" s="109"/>
    </row>
    <row r="517" spans="1:14">
      <c r="A517" s="223"/>
      <c r="B517" s="14" t="s">
        <v>30</v>
      </c>
      <c r="C517" s="34"/>
      <c r="D517" s="34"/>
      <c r="E517" s="34"/>
      <c r="F517" s="31"/>
      <c r="G517" s="34"/>
      <c r="H517" s="34"/>
      <c r="I517" s="34"/>
      <c r="J517" s="34"/>
      <c r="K517" s="34"/>
      <c r="L517" s="34"/>
      <c r="M517" s="31"/>
      <c r="N517" s="109"/>
    </row>
    <row r="518" spans="1:14" ht="14.25" thickBot="1">
      <c r="A518" s="221"/>
      <c r="B518" s="15" t="s">
        <v>124</v>
      </c>
      <c r="C518" s="16">
        <f t="shared" ref="C518:L518" si="147">C506+C508+C509+C510+C511+C512+C513+C514</f>
        <v>0</v>
      </c>
      <c r="D518" s="16">
        <f t="shared" si="147"/>
        <v>249.27</v>
      </c>
      <c r="E518" s="16">
        <f t="shared" si="147"/>
        <v>68.759999999999991</v>
      </c>
      <c r="F518" s="16">
        <f t="shared" ref="F518:F531" si="148">(D518-E518)/E518*100</f>
        <v>262.52181500872609</v>
      </c>
      <c r="G518" s="16">
        <f t="shared" si="147"/>
        <v>14</v>
      </c>
      <c r="H518" s="16">
        <f t="shared" si="147"/>
        <v>4703.25</v>
      </c>
      <c r="I518" s="16">
        <f t="shared" si="147"/>
        <v>0</v>
      </c>
      <c r="J518" s="16">
        <f t="shared" si="147"/>
        <v>0</v>
      </c>
      <c r="K518" s="16">
        <f t="shared" si="147"/>
        <v>0</v>
      </c>
      <c r="L518" s="16">
        <f t="shared" si="147"/>
        <v>0</v>
      </c>
      <c r="M518" s="16" t="e">
        <f t="shared" ref="M518:M531" si="149">(K518-L518)/L518*100</f>
        <v>#DIV/0!</v>
      </c>
      <c r="N518" s="110">
        <f>D518/D531*100</f>
        <v>5.7015934925205443</v>
      </c>
    </row>
    <row r="519" spans="1:14" ht="15" thickTop="1" thickBot="1">
      <c r="A519" s="262" t="s">
        <v>123</v>
      </c>
      <c r="B519" s="211" t="s">
        <v>19</v>
      </c>
      <c r="C519" s="31">
        <f>C415+C428+C441+C454+C467+C480+C493+C506</f>
        <v>593.69336900000008</v>
      </c>
      <c r="D519" s="31">
        <f>D415+D428+D441+D454+D467+D480+D493+D506</f>
        <v>1473.5687049999999</v>
      </c>
      <c r="E519" s="31">
        <f>E415+E428+E441+E454+E467+E480+E493+E506</f>
        <v>1402.3524099999997</v>
      </c>
      <c r="F519" s="32">
        <f t="shared" si="148"/>
        <v>5.0783451072758652</v>
      </c>
      <c r="G519" s="31">
        <f t="shared" ref="G519:L530" si="150">G415+G428+G441+G454+G467+G480+G493+G506</f>
        <v>11916</v>
      </c>
      <c r="H519" s="31">
        <f t="shared" si="150"/>
        <v>1711782.0367310001</v>
      </c>
      <c r="I519" s="31">
        <f t="shared" si="150"/>
        <v>1381</v>
      </c>
      <c r="J519" s="31">
        <f t="shared" si="150"/>
        <v>452.66243200000002</v>
      </c>
      <c r="K519" s="31">
        <f t="shared" si="150"/>
        <v>1114.4675570000002</v>
      </c>
      <c r="L519" s="31">
        <f t="shared" si="150"/>
        <v>648.49152400000003</v>
      </c>
      <c r="M519" s="32">
        <f t="shared" si="149"/>
        <v>71.8553775577181</v>
      </c>
      <c r="N519" s="109">
        <f>D519/D531*100</f>
        <v>33.705178076824019</v>
      </c>
    </row>
    <row r="520" spans="1:14" ht="14.25" thickBot="1">
      <c r="A520" s="262"/>
      <c r="B520" s="211" t="s">
        <v>20</v>
      </c>
      <c r="C520" s="31">
        <f t="shared" ref="C520:E530" si="151">C416+C429+C442+C455+C468+C481+C494+C507</f>
        <v>211.67240799999999</v>
      </c>
      <c r="D520" s="31">
        <f t="shared" si="151"/>
        <v>526.040524</v>
      </c>
      <c r="E520" s="31">
        <f t="shared" si="151"/>
        <v>413.06028999999995</v>
      </c>
      <c r="F520" s="31">
        <f t="shared" si="148"/>
        <v>27.351996000390177</v>
      </c>
      <c r="G520" s="31">
        <f t="shared" si="150"/>
        <v>6343</v>
      </c>
      <c r="H520" s="31">
        <f t="shared" si="150"/>
        <v>126820</v>
      </c>
      <c r="I520" s="31">
        <f t="shared" si="150"/>
        <v>890</v>
      </c>
      <c r="J520" s="31">
        <f t="shared" si="150"/>
        <v>223.89065400000001</v>
      </c>
      <c r="K520" s="31">
        <f t="shared" si="150"/>
        <v>545.40308400000004</v>
      </c>
      <c r="L520" s="31">
        <f t="shared" si="150"/>
        <v>261.884951</v>
      </c>
      <c r="M520" s="31">
        <f t="shared" si="149"/>
        <v>108.2605670609916</v>
      </c>
      <c r="N520" s="109">
        <f>D520/D531*100</f>
        <v>12.032210969793786</v>
      </c>
    </row>
    <row r="521" spans="1:14" ht="14.25" thickBot="1">
      <c r="A521" s="262"/>
      <c r="B521" s="211" t="s">
        <v>21</v>
      </c>
      <c r="C521" s="31">
        <f t="shared" si="151"/>
        <v>13.086745000000001</v>
      </c>
      <c r="D521" s="31">
        <f t="shared" si="151"/>
        <v>52.671870999999996</v>
      </c>
      <c r="E521" s="31">
        <f t="shared" si="151"/>
        <v>56.254573000000001</v>
      </c>
      <c r="F521" s="31">
        <f t="shared" si="148"/>
        <v>-6.3687302363845246</v>
      </c>
      <c r="G521" s="31">
        <f t="shared" si="150"/>
        <v>187</v>
      </c>
      <c r="H521" s="31">
        <f t="shared" si="150"/>
        <v>59535.854028000002</v>
      </c>
      <c r="I521" s="31">
        <f t="shared" si="150"/>
        <v>13</v>
      </c>
      <c r="J521" s="31">
        <f t="shared" si="150"/>
        <v>4.8700830000000002</v>
      </c>
      <c r="K521" s="31">
        <f t="shared" si="150"/>
        <v>5.8167930000000005</v>
      </c>
      <c r="L521" s="31">
        <f t="shared" si="150"/>
        <v>38.83</v>
      </c>
      <c r="M521" s="31">
        <f t="shared" si="149"/>
        <v>-85.019848055627079</v>
      </c>
      <c r="N521" s="109">
        <f>D521/D531*100</f>
        <v>1.2047723229128315</v>
      </c>
    </row>
    <row r="522" spans="1:14" ht="14.25" thickBot="1">
      <c r="A522" s="262"/>
      <c r="B522" s="211" t="s">
        <v>22</v>
      </c>
      <c r="C522" s="31">
        <f t="shared" si="151"/>
        <v>50.668316999999995</v>
      </c>
      <c r="D522" s="31">
        <f t="shared" si="151"/>
        <v>246.23129900000001</v>
      </c>
      <c r="E522" s="31">
        <f t="shared" si="151"/>
        <v>225.72418300000001</v>
      </c>
      <c r="F522" s="31">
        <f t="shared" si="148"/>
        <v>9.0850327720534914</v>
      </c>
      <c r="G522" s="31">
        <f t="shared" si="150"/>
        <v>9854</v>
      </c>
      <c r="H522" s="31">
        <f t="shared" si="150"/>
        <v>293145.16000000003</v>
      </c>
      <c r="I522" s="31">
        <f t="shared" si="150"/>
        <v>151</v>
      </c>
      <c r="J522" s="31">
        <f t="shared" si="150"/>
        <v>38.852061999999997</v>
      </c>
      <c r="K522" s="31">
        <f t="shared" si="150"/>
        <v>81.746202000000011</v>
      </c>
      <c r="L522" s="31">
        <f t="shared" si="150"/>
        <v>37.729200000000006</v>
      </c>
      <c r="M522" s="31">
        <f t="shared" si="149"/>
        <v>116.66561178079577</v>
      </c>
      <c r="N522" s="109">
        <f>D522/D531*100</f>
        <v>5.6320887873923065</v>
      </c>
    </row>
    <row r="523" spans="1:14" ht="14.25" thickBot="1">
      <c r="A523" s="262"/>
      <c r="B523" s="211" t="s">
        <v>23</v>
      </c>
      <c r="C523" s="31">
        <f t="shared" si="151"/>
        <v>2.4797260000000003</v>
      </c>
      <c r="D523" s="31">
        <f t="shared" si="151"/>
        <v>2.6023679999999998</v>
      </c>
      <c r="E523" s="31">
        <f t="shared" si="151"/>
        <v>2.0977359999999998</v>
      </c>
      <c r="F523" s="31">
        <f t="shared" si="148"/>
        <v>24.056029929409611</v>
      </c>
      <c r="G523" s="31">
        <f t="shared" si="150"/>
        <v>29</v>
      </c>
      <c r="H523" s="31">
        <f t="shared" si="150"/>
        <v>21013.54</v>
      </c>
      <c r="I523" s="31">
        <f t="shared" si="150"/>
        <v>2</v>
      </c>
      <c r="J523" s="31">
        <f t="shared" si="150"/>
        <v>0.5</v>
      </c>
      <c r="K523" s="31">
        <f t="shared" si="150"/>
        <v>6.0647000000000002</v>
      </c>
      <c r="L523" s="31">
        <f t="shared" si="150"/>
        <v>0</v>
      </c>
      <c r="M523" s="31" t="e">
        <f t="shared" si="149"/>
        <v>#DIV/0!</v>
      </c>
      <c r="N523" s="109">
        <f>D523/D531*100</f>
        <v>5.9524389031747511E-2</v>
      </c>
    </row>
    <row r="524" spans="1:14" ht="14.25" thickBot="1">
      <c r="A524" s="262"/>
      <c r="B524" s="211" t="s">
        <v>24</v>
      </c>
      <c r="C524" s="31">
        <f t="shared" si="151"/>
        <v>12.642640999999999</v>
      </c>
      <c r="D524" s="31">
        <f t="shared" si="151"/>
        <v>298.709204</v>
      </c>
      <c r="E524" s="31">
        <f t="shared" si="151"/>
        <v>137.95234499999998</v>
      </c>
      <c r="F524" s="31">
        <f t="shared" si="148"/>
        <v>116.5307186333078</v>
      </c>
      <c r="G524" s="31">
        <f t="shared" si="150"/>
        <v>232</v>
      </c>
      <c r="H524" s="31">
        <f t="shared" si="150"/>
        <v>78057.674077000003</v>
      </c>
      <c r="I524" s="31">
        <f t="shared" si="150"/>
        <v>22</v>
      </c>
      <c r="J524" s="31">
        <f t="shared" si="150"/>
        <v>8.6751889999999996</v>
      </c>
      <c r="K524" s="31">
        <f t="shared" si="150"/>
        <v>17.893320000000003</v>
      </c>
      <c r="L524" s="31">
        <f t="shared" si="150"/>
        <v>38.539303999999994</v>
      </c>
      <c r="M524" s="31">
        <f t="shared" si="149"/>
        <v>-53.571242490523431</v>
      </c>
      <c r="N524" s="109">
        <f>D524/D531*100</f>
        <v>6.8324244942527841</v>
      </c>
    </row>
    <row r="525" spans="1:14" ht="14.25" thickBot="1">
      <c r="A525" s="262"/>
      <c r="B525" s="211" t="s">
        <v>25</v>
      </c>
      <c r="C525" s="31">
        <f t="shared" si="151"/>
        <v>637.622207</v>
      </c>
      <c r="D525" s="31">
        <f t="shared" si="151"/>
        <v>2122.8308529999999</v>
      </c>
      <c r="E525" s="31">
        <f t="shared" si="151"/>
        <v>904.40142000000003</v>
      </c>
      <c r="F525" s="31">
        <f t="shared" si="148"/>
        <v>134.72219371349502</v>
      </c>
      <c r="G525" s="31">
        <f t="shared" si="150"/>
        <v>186</v>
      </c>
      <c r="H525" s="31">
        <f t="shared" si="150"/>
        <v>36457.839999999997</v>
      </c>
      <c r="I525" s="31">
        <f t="shared" si="150"/>
        <v>675</v>
      </c>
      <c r="J525" s="31">
        <f t="shared" si="150"/>
        <v>724.643055</v>
      </c>
      <c r="K525" s="31">
        <f t="shared" si="150"/>
        <v>778.03838999999994</v>
      </c>
      <c r="L525" s="31">
        <f t="shared" si="150"/>
        <v>147.9572</v>
      </c>
      <c r="M525" s="31">
        <f t="shared" si="149"/>
        <v>425.85368606597041</v>
      </c>
      <c r="N525" s="109">
        <f>D525/D531*100</f>
        <v>48.555857412390715</v>
      </c>
    </row>
    <row r="526" spans="1:14" ht="14.25" thickBot="1">
      <c r="A526" s="262"/>
      <c r="B526" s="211" t="s">
        <v>26</v>
      </c>
      <c r="C526" s="31">
        <f t="shared" si="151"/>
        <v>67.990655999999987</v>
      </c>
      <c r="D526" s="31">
        <f t="shared" si="151"/>
        <v>175.23873399999999</v>
      </c>
      <c r="E526" s="31">
        <f t="shared" si="151"/>
        <v>369.65677900000003</v>
      </c>
      <c r="F526" s="31">
        <f t="shared" si="148"/>
        <v>-52.594205231658961</v>
      </c>
      <c r="G526" s="31">
        <f t="shared" si="150"/>
        <v>11416</v>
      </c>
      <c r="H526" s="31">
        <f t="shared" si="150"/>
        <v>2142552.826466003</v>
      </c>
      <c r="I526" s="31">
        <f t="shared" si="150"/>
        <v>17971</v>
      </c>
      <c r="J526" s="31">
        <f t="shared" si="150"/>
        <v>38.263753000000001</v>
      </c>
      <c r="K526" s="31">
        <f t="shared" si="150"/>
        <v>101.842552</v>
      </c>
      <c r="L526" s="31">
        <f t="shared" si="150"/>
        <v>56.335558000000006</v>
      </c>
      <c r="M526" s="31">
        <f t="shared" si="149"/>
        <v>80.778456121797873</v>
      </c>
      <c r="N526" s="109">
        <f>D526/D531*100</f>
        <v>4.008264233208723</v>
      </c>
    </row>
    <row r="527" spans="1:14" ht="14.25" thickBot="1">
      <c r="A527" s="262"/>
      <c r="B527" s="211" t="s">
        <v>27</v>
      </c>
      <c r="C527" s="31">
        <f t="shared" si="151"/>
        <v>0</v>
      </c>
      <c r="D527" s="31">
        <f t="shared" si="151"/>
        <v>8.2641999999999993E-2</v>
      </c>
      <c r="E527" s="31">
        <f t="shared" si="151"/>
        <v>0.63</v>
      </c>
      <c r="F527" s="31">
        <f t="shared" si="148"/>
        <v>-86.882222222222225</v>
      </c>
      <c r="G527" s="31">
        <f t="shared" si="150"/>
        <v>1</v>
      </c>
      <c r="H527" s="31">
        <f t="shared" si="150"/>
        <v>154</v>
      </c>
      <c r="I527" s="31">
        <f t="shared" si="150"/>
        <v>0</v>
      </c>
      <c r="J527" s="31">
        <f t="shared" si="150"/>
        <v>1.84E-2</v>
      </c>
      <c r="K527" s="31">
        <f t="shared" si="150"/>
        <v>1.84E-2</v>
      </c>
      <c r="L527" s="31">
        <f t="shared" si="150"/>
        <v>0</v>
      </c>
      <c r="M527" s="31" t="e">
        <f t="shared" si="149"/>
        <v>#DIV/0!</v>
      </c>
      <c r="N527" s="109">
        <f>D527/D531*100</f>
        <v>1.8902839868772123E-3</v>
      </c>
    </row>
    <row r="528" spans="1:14" ht="14.25" thickBot="1">
      <c r="A528" s="262"/>
      <c r="B528" s="14" t="s">
        <v>28</v>
      </c>
      <c r="C528" s="31">
        <f t="shared" si="151"/>
        <v>0</v>
      </c>
      <c r="D528" s="31">
        <f t="shared" si="151"/>
        <v>0</v>
      </c>
      <c r="E528" s="31">
        <f t="shared" si="151"/>
        <v>0</v>
      </c>
      <c r="F528" s="31" t="e">
        <f t="shared" si="148"/>
        <v>#DIV/0!</v>
      </c>
      <c r="G528" s="31">
        <f t="shared" si="150"/>
        <v>0</v>
      </c>
      <c r="H528" s="31">
        <f t="shared" si="150"/>
        <v>0</v>
      </c>
      <c r="I528" s="31">
        <f t="shared" si="150"/>
        <v>0</v>
      </c>
      <c r="J528" s="31">
        <f t="shared" si="150"/>
        <v>0</v>
      </c>
      <c r="K528" s="31">
        <f t="shared" si="150"/>
        <v>0</v>
      </c>
      <c r="L528" s="31">
        <f t="shared" si="150"/>
        <v>0</v>
      </c>
      <c r="M528" s="31" t="e">
        <f t="shared" si="149"/>
        <v>#DIV/0!</v>
      </c>
      <c r="N528" s="109">
        <f>D528/D531*100</f>
        <v>0</v>
      </c>
    </row>
    <row r="529" spans="1:14" ht="14.25" thickBot="1">
      <c r="A529" s="262"/>
      <c r="B529" s="14" t="s">
        <v>29</v>
      </c>
      <c r="C529" s="31">
        <f t="shared" si="151"/>
        <v>0</v>
      </c>
      <c r="D529" s="31">
        <f t="shared" si="151"/>
        <v>0</v>
      </c>
      <c r="E529" s="31">
        <f t="shared" si="151"/>
        <v>0</v>
      </c>
      <c r="F529" s="31" t="e">
        <f t="shared" si="148"/>
        <v>#DIV/0!</v>
      </c>
      <c r="G529" s="31">
        <f t="shared" si="150"/>
        <v>0</v>
      </c>
      <c r="H529" s="31">
        <f t="shared" si="150"/>
        <v>0</v>
      </c>
      <c r="I529" s="31">
        <f t="shared" si="150"/>
        <v>0</v>
      </c>
      <c r="J529" s="31">
        <f t="shared" si="150"/>
        <v>1.84E-2</v>
      </c>
      <c r="K529" s="31">
        <f t="shared" si="150"/>
        <v>1.84E-2</v>
      </c>
      <c r="L529" s="31">
        <f t="shared" si="150"/>
        <v>0</v>
      </c>
      <c r="M529" s="31" t="e">
        <f t="shared" si="149"/>
        <v>#DIV/0!</v>
      </c>
      <c r="N529" s="109">
        <f>D529/D531*100</f>
        <v>0</v>
      </c>
    </row>
    <row r="530" spans="1:14" ht="14.25" thickBot="1">
      <c r="A530" s="262"/>
      <c r="B530" s="14" t="s">
        <v>30</v>
      </c>
      <c r="C530" s="31">
        <f t="shared" si="151"/>
        <v>0</v>
      </c>
      <c r="D530" s="31">
        <f t="shared" si="151"/>
        <v>0</v>
      </c>
      <c r="E530" s="31">
        <f t="shared" si="151"/>
        <v>0.63</v>
      </c>
      <c r="F530" s="31">
        <f t="shared" si="148"/>
        <v>-100</v>
      </c>
      <c r="G530" s="31">
        <f t="shared" si="150"/>
        <v>0</v>
      </c>
      <c r="H530" s="31">
        <f t="shared" si="150"/>
        <v>0</v>
      </c>
      <c r="I530" s="31">
        <f t="shared" si="150"/>
        <v>0</v>
      </c>
      <c r="J530" s="31">
        <f t="shared" si="150"/>
        <v>0</v>
      </c>
      <c r="K530" s="31">
        <f t="shared" si="150"/>
        <v>0</v>
      </c>
      <c r="L530" s="31">
        <f t="shared" si="150"/>
        <v>0</v>
      </c>
      <c r="M530" s="31" t="e">
        <f t="shared" si="149"/>
        <v>#DIV/0!</v>
      </c>
      <c r="N530" s="109">
        <f>D530/D531*100</f>
        <v>0</v>
      </c>
    </row>
    <row r="531" spans="1:14" ht="14.25" thickBot="1">
      <c r="A531" s="266"/>
      <c r="B531" s="35" t="s">
        <v>124</v>
      </c>
      <c r="C531" s="36">
        <f t="shared" ref="C531:L531" si="152">C519+C521+C522+C523+C524+C525+C526+C527</f>
        <v>1378.183661</v>
      </c>
      <c r="D531" s="36">
        <f t="shared" si="152"/>
        <v>4371.9356759999991</v>
      </c>
      <c r="E531" s="36">
        <f t="shared" si="152"/>
        <v>3099.0694459999995</v>
      </c>
      <c r="F531" s="36">
        <f t="shared" si="148"/>
        <v>41.072530066820576</v>
      </c>
      <c r="G531" s="36">
        <f t="shared" si="152"/>
        <v>33821</v>
      </c>
      <c r="H531" s="36">
        <f t="shared" si="152"/>
        <v>4342698.9313020036</v>
      </c>
      <c r="I531" s="36">
        <f t="shared" si="152"/>
        <v>20215</v>
      </c>
      <c r="J531" s="36">
        <f t="shared" si="152"/>
        <v>1268.484974</v>
      </c>
      <c r="K531" s="36">
        <f t="shared" si="152"/>
        <v>2105.8879139999999</v>
      </c>
      <c r="L531" s="36">
        <f t="shared" si="152"/>
        <v>967.88278600000012</v>
      </c>
      <c r="M531" s="36">
        <f t="shared" si="149"/>
        <v>117.57675045581392</v>
      </c>
      <c r="N531" s="115">
        <f>D531/D531*100</f>
        <v>100</v>
      </c>
    </row>
    <row r="535" spans="1:14">
      <c r="A535" s="226" t="s">
        <v>153</v>
      </c>
      <c r="B535" s="226"/>
      <c r="C535" s="226"/>
      <c r="D535" s="226"/>
      <c r="E535" s="226"/>
      <c r="F535" s="226"/>
      <c r="G535" s="226"/>
      <c r="H535" s="226"/>
      <c r="I535" s="226"/>
      <c r="J535" s="226"/>
      <c r="K535" s="226"/>
      <c r="L535" s="226"/>
      <c r="M535" s="226"/>
      <c r="N535" s="226"/>
    </row>
    <row r="536" spans="1:14">
      <c r="A536" s="226"/>
      <c r="B536" s="226"/>
      <c r="C536" s="226"/>
      <c r="D536" s="226"/>
      <c r="E536" s="226"/>
      <c r="F536" s="226"/>
      <c r="G536" s="226"/>
      <c r="H536" s="226"/>
      <c r="I536" s="226"/>
      <c r="J536" s="226"/>
      <c r="K536" s="226"/>
      <c r="L536" s="226"/>
      <c r="M536" s="226"/>
      <c r="N536" s="226"/>
    </row>
    <row r="537" spans="1:14" ht="14.25" thickBot="1">
      <c r="A537" s="273" t="str">
        <f>A3</f>
        <v>财字3号表                                             （2024年2月）                                           单位：万元</v>
      </c>
      <c r="B537" s="273"/>
      <c r="C537" s="273"/>
      <c r="D537" s="273"/>
      <c r="E537" s="273"/>
      <c r="F537" s="273"/>
      <c r="G537" s="273"/>
      <c r="H537" s="273"/>
      <c r="I537" s="273"/>
      <c r="J537" s="273"/>
      <c r="K537" s="273"/>
      <c r="L537" s="273"/>
      <c r="M537" s="273"/>
      <c r="N537" s="273"/>
    </row>
    <row r="538" spans="1:14" ht="14.25" thickBot="1">
      <c r="A538" s="267" t="s">
        <v>67</v>
      </c>
      <c r="B538" s="37" t="s">
        <v>3</v>
      </c>
      <c r="C538" s="274" t="s">
        <v>4</v>
      </c>
      <c r="D538" s="274"/>
      <c r="E538" s="274"/>
      <c r="F538" s="275"/>
      <c r="G538" s="228" t="s">
        <v>5</v>
      </c>
      <c r="H538" s="275"/>
      <c r="I538" s="228" t="s">
        <v>6</v>
      </c>
      <c r="J538" s="276"/>
      <c r="K538" s="276"/>
      <c r="L538" s="276"/>
      <c r="M538" s="276"/>
      <c r="N538" s="257" t="s">
        <v>7</v>
      </c>
    </row>
    <row r="539" spans="1:14" ht="14.25" thickBot="1">
      <c r="A539" s="267"/>
      <c r="B539" s="24" t="s">
        <v>8</v>
      </c>
      <c r="C539" s="271" t="s">
        <v>9</v>
      </c>
      <c r="D539" s="269" t="s">
        <v>10</v>
      </c>
      <c r="E539" s="269" t="s">
        <v>11</v>
      </c>
      <c r="F539" s="212" t="s">
        <v>12</v>
      </c>
      <c r="G539" s="269" t="s">
        <v>13</v>
      </c>
      <c r="H539" s="269" t="s">
        <v>14</v>
      </c>
      <c r="I539" s="211" t="s">
        <v>13</v>
      </c>
      <c r="J539" s="277" t="s">
        <v>15</v>
      </c>
      <c r="K539" s="278"/>
      <c r="L539" s="279"/>
      <c r="M539" s="212" t="s">
        <v>12</v>
      </c>
      <c r="N539" s="258"/>
    </row>
    <row r="540" spans="1:14" ht="14.25" thickBot="1">
      <c r="A540" s="267"/>
      <c r="B540" s="38" t="s">
        <v>16</v>
      </c>
      <c r="C540" s="272"/>
      <c r="D540" s="280"/>
      <c r="E540" s="280"/>
      <c r="F540" s="213" t="s">
        <v>17</v>
      </c>
      <c r="G540" s="280"/>
      <c r="H540" s="280"/>
      <c r="I540" s="24" t="s">
        <v>18</v>
      </c>
      <c r="J540" s="212" t="s">
        <v>9</v>
      </c>
      <c r="K540" s="25" t="s">
        <v>10</v>
      </c>
      <c r="L540" s="212" t="s">
        <v>11</v>
      </c>
      <c r="M540" s="213" t="s">
        <v>17</v>
      </c>
      <c r="N540" s="181" t="s">
        <v>17</v>
      </c>
    </row>
    <row r="541" spans="1:14" ht="14.25" thickBot="1">
      <c r="A541" s="267"/>
      <c r="B541" s="211" t="s">
        <v>19</v>
      </c>
      <c r="C541" s="31">
        <f t="shared" ref="C541:E552" si="153">C202</f>
        <v>1663.0649200000005</v>
      </c>
      <c r="D541" s="31">
        <f t="shared" si="153"/>
        <v>4171.4320680000001</v>
      </c>
      <c r="E541" s="31">
        <f t="shared" si="153"/>
        <v>4209.71569</v>
      </c>
      <c r="F541" s="31">
        <f t="shared" ref="F541:F572" si="154">(D541-E541)/E541*100</f>
        <v>-0.90941110562266803</v>
      </c>
      <c r="G541" s="31">
        <f t="shared" ref="G541:L552" si="155">G202</f>
        <v>31401</v>
      </c>
      <c r="H541" s="31">
        <f t="shared" si="155"/>
        <v>4496401.1262239972</v>
      </c>
      <c r="I541" s="31">
        <f t="shared" si="155"/>
        <v>4021</v>
      </c>
      <c r="J541" s="31">
        <f t="shared" si="155"/>
        <v>1844.7869989999997</v>
      </c>
      <c r="K541" s="31">
        <f t="shared" si="155"/>
        <v>4505.6771710000012</v>
      </c>
      <c r="L541" s="31">
        <f t="shared" si="155"/>
        <v>3186.8722529999991</v>
      </c>
      <c r="M541" s="31">
        <f t="shared" ref="M541:M592" si="156">(K541-L541)/L541*100</f>
        <v>41.38242180114154</v>
      </c>
      <c r="N541" s="109">
        <f t="shared" ref="N541:N553" si="157">N202</f>
        <v>57.048406551616047</v>
      </c>
    </row>
    <row r="542" spans="1:14" ht="14.25" thickBot="1">
      <c r="A542" s="267"/>
      <c r="B542" s="211" t="s">
        <v>20</v>
      </c>
      <c r="C542" s="31">
        <f t="shared" si="153"/>
        <v>555.08561600000007</v>
      </c>
      <c r="D542" s="31">
        <f t="shared" si="153"/>
        <v>1393.5277760000001</v>
      </c>
      <c r="E542" s="31">
        <f t="shared" si="153"/>
        <v>1167.8344930000001</v>
      </c>
      <c r="F542" s="31">
        <f t="shared" si="154"/>
        <v>19.325793539478891</v>
      </c>
      <c r="G542" s="31">
        <f t="shared" si="155"/>
        <v>16006</v>
      </c>
      <c r="H542" s="31">
        <f t="shared" si="155"/>
        <v>319960</v>
      </c>
      <c r="I542" s="31">
        <f t="shared" si="155"/>
        <v>2409</v>
      </c>
      <c r="J542" s="31">
        <f t="shared" si="155"/>
        <v>655.80741199999989</v>
      </c>
      <c r="K542" s="31">
        <f t="shared" si="155"/>
        <v>1596.1999779999999</v>
      </c>
      <c r="L542" s="31">
        <f t="shared" si="155"/>
        <v>1164.2138130000001</v>
      </c>
      <c r="M542" s="31">
        <f t="shared" si="156"/>
        <v>37.105397666330539</v>
      </c>
      <c r="N542" s="109">
        <f t="shared" si="157"/>
        <v>19.057852989161358</v>
      </c>
    </row>
    <row r="543" spans="1:14" ht="14.25" thickBot="1">
      <c r="A543" s="267"/>
      <c r="B543" s="211" t="s">
        <v>21</v>
      </c>
      <c r="C543" s="31">
        <f t="shared" si="153"/>
        <v>55.754648999999993</v>
      </c>
      <c r="D543" s="31">
        <f t="shared" si="153"/>
        <v>290.60055499999999</v>
      </c>
      <c r="E543" s="31">
        <f t="shared" si="153"/>
        <v>294.83906599999995</v>
      </c>
      <c r="F543" s="31">
        <f t="shared" si="154"/>
        <v>-1.4375676390183521</v>
      </c>
      <c r="G543" s="31">
        <f t="shared" si="155"/>
        <v>472</v>
      </c>
      <c r="H543" s="31">
        <f t="shared" si="155"/>
        <v>354292.31699999998</v>
      </c>
      <c r="I543" s="31">
        <f t="shared" si="155"/>
        <v>21</v>
      </c>
      <c r="J543" s="31">
        <f t="shared" si="155"/>
        <v>63.881379000000003</v>
      </c>
      <c r="K543" s="31">
        <f t="shared" si="155"/>
        <v>91.283794999999998</v>
      </c>
      <c r="L543" s="31">
        <f t="shared" si="155"/>
        <v>63.267569999999999</v>
      </c>
      <c r="M543" s="31">
        <f t="shared" si="156"/>
        <v>44.282125897991655</v>
      </c>
      <c r="N543" s="109">
        <f t="shared" si="157"/>
        <v>3.9742463344761481</v>
      </c>
    </row>
    <row r="544" spans="1:14" ht="14.25" thickBot="1">
      <c r="A544" s="267"/>
      <c r="B544" s="211" t="s">
        <v>22</v>
      </c>
      <c r="C544" s="31">
        <f t="shared" si="153"/>
        <v>60.867524000000003</v>
      </c>
      <c r="D544" s="31">
        <f t="shared" si="153"/>
        <v>219.26861299999999</v>
      </c>
      <c r="E544" s="31">
        <f t="shared" si="153"/>
        <v>224.65784999999994</v>
      </c>
      <c r="F544" s="31">
        <f t="shared" si="154"/>
        <v>-2.3988643174498256</v>
      </c>
      <c r="G544" s="31">
        <f t="shared" si="155"/>
        <v>7263</v>
      </c>
      <c r="H544" s="31">
        <f t="shared" si="155"/>
        <v>157565.75821200004</v>
      </c>
      <c r="I544" s="31">
        <f t="shared" si="155"/>
        <v>94</v>
      </c>
      <c r="J544" s="31">
        <f t="shared" si="155"/>
        <v>6.5164799999999996</v>
      </c>
      <c r="K544" s="31">
        <f t="shared" si="155"/>
        <v>13.987680000000001</v>
      </c>
      <c r="L544" s="31">
        <f t="shared" si="155"/>
        <v>21.71</v>
      </c>
      <c r="M544" s="31">
        <f t="shared" si="156"/>
        <v>-35.570336250575771</v>
      </c>
      <c r="N544" s="109">
        <f t="shared" si="157"/>
        <v>2.9987123785118688</v>
      </c>
    </row>
    <row r="545" spans="1:14" ht="14.25" thickBot="1">
      <c r="A545" s="267"/>
      <c r="B545" s="211" t="s">
        <v>23</v>
      </c>
      <c r="C545" s="31">
        <f t="shared" si="153"/>
        <v>12.134681</v>
      </c>
      <c r="D545" s="31">
        <f t="shared" si="153"/>
        <v>19.927014</v>
      </c>
      <c r="E545" s="31">
        <f t="shared" si="153"/>
        <v>14.414709999999999</v>
      </c>
      <c r="F545" s="31">
        <f t="shared" si="154"/>
        <v>38.240824824085955</v>
      </c>
      <c r="G545" s="31">
        <f t="shared" si="155"/>
        <v>278</v>
      </c>
      <c r="H545" s="31">
        <f t="shared" si="155"/>
        <v>104794.76</v>
      </c>
      <c r="I545" s="31">
        <f t="shared" si="155"/>
        <v>1</v>
      </c>
      <c r="J545" s="31">
        <f t="shared" si="155"/>
        <v>7.3669979999999997</v>
      </c>
      <c r="K545" s="31">
        <f t="shared" si="155"/>
        <v>7.3669979999999997</v>
      </c>
      <c r="L545" s="31">
        <f t="shared" si="155"/>
        <v>10.62</v>
      </c>
      <c r="M545" s="31">
        <f t="shared" si="156"/>
        <v>-30.630903954802257</v>
      </c>
      <c r="N545" s="109">
        <f t="shared" si="157"/>
        <v>0.27252137335579035</v>
      </c>
    </row>
    <row r="546" spans="1:14" ht="14.25" thickBot="1">
      <c r="A546" s="267"/>
      <c r="B546" s="211" t="s">
        <v>24</v>
      </c>
      <c r="C546" s="31">
        <f t="shared" si="153"/>
        <v>187.97723100000005</v>
      </c>
      <c r="D546" s="31">
        <f t="shared" si="153"/>
        <v>576.19156699999985</v>
      </c>
      <c r="E546" s="31">
        <f t="shared" si="153"/>
        <v>501.50697399999996</v>
      </c>
      <c r="F546" s="31">
        <f t="shared" si="154"/>
        <v>14.892034781554184</v>
      </c>
      <c r="G546" s="31">
        <f t="shared" si="155"/>
        <v>1337</v>
      </c>
      <c r="H546" s="31">
        <f t="shared" si="155"/>
        <v>599882.23702700005</v>
      </c>
      <c r="I546" s="31">
        <f t="shared" si="155"/>
        <v>119</v>
      </c>
      <c r="J546" s="31">
        <f t="shared" si="155"/>
        <v>82.067712999999998</v>
      </c>
      <c r="K546" s="31">
        <f t="shared" si="155"/>
        <v>216.88845800000001</v>
      </c>
      <c r="L546" s="31">
        <f t="shared" si="155"/>
        <v>58.644999999999996</v>
      </c>
      <c r="M546" s="31">
        <f t="shared" si="156"/>
        <v>269.83282121237966</v>
      </c>
      <c r="N546" s="109">
        <f t="shared" si="157"/>
        <v>7.8799822770669419</v>
      </c>
    </row>
    <row r="547" spans="1:14" ht="14.25" thickBot="1">
      <c r="A547" s="267"/>
      <c r="B547" s="211" t="s">
        <v>25</v>
      </c>
      <c r="C547" s="31">
        <f t="shared" si="153"/>
        <v>306.03381199999995</v>
      </c>
      <c r="D547" s="31">
        <f t="shared" si="153"/>
        <v>1367.0481680000003</v>
      </c>
      <c r="E547" s="31">
        <f t="shared" si="153"/>
        <v>1012.453696</v>
      </c>
      <c r="F547" s="31">
        <f t="shared" si="154"/>
        <v>35.023277943567329</v>
      </c>
      <c r="G547" s="31">
        <f t="shared" si="155"/>
        <v>252</v>
      </c>
      <c r="H547" s="31">
        <f t="shared" si="155"/>
        <v>20753.255976</v>
      </c>
      <c r="I547" s="31">
        <f t="shared" si="155"/>
        <v>357</v>
      </c>
      <c r="J547" s="31">
        <f t="shared" si="155"/>
        <v>155.37940000000003</v>
      </c>
      <c r="K547" s="31">
        <f t="shared" si="155"/>
        <v>305.82680099999999</v>
      </c>
      <c r="L547" s="31">
        <f t="shared" si="155"/>
        <v>999.35583300000008</v>
      </c>
      <c r="M547" s="31">
        <f t="shared" si="156"/>
        <v>-69.3976068482106</v>
      </c>
      <c r="N547" s="109">
        <f t="shared" si="157"/>
        <v>18.69571849484711</v>
      </c>
    </row>
    <row r="548" spans="1:14" ht="14.25" thickBot="1">
      <c r="A548" s="267"/>
      <c r="B548" s="211" t="s">
        <v>26</v>
      </c>
      <c r="C548" s="31">
        <f t="shared" si="153"/>
        <v>172.88311600000003</v>
      </c>
      <c r="D548" s="31">
        <f t="shared" si="153"/>
        <v>554.66334800000016</v>
      </c>
      <c r="E548" s="31">
        <f t="shared" si="153"/>
        <v>435.99916799999983</v>
      </c>
      <c r="F548" s="31">
        <f t="shared" si="154"/>
        <v>27.216606982149187</v>
      </c>
      <c r="G548" s="31">
        <f t="shared" si="155"/>
        <v>26632</v>
      </c>
      <c r="H548" s="31">
        <f t="shared" si="155"/>
        <v>5426603.1146989986</v>
      </c>
      <c r="I548" s="31">
        <f t="shared" si="155"/>
        <v>18666</v>
      </c>
      <c r="J548" s="31">
        <f t="shared" si="155"/>
        <v>77.930901000000006</v>
      </c>
      <c r="K548" s="31">
        <f t="shared" si="155"/>
        <v>197.00522899999999</v>
      </c>
      <c r="L548" s="31">
        <f t="shared" si="155"/>
        <v>167.70731600000002</v>
      </c>
      <c r="M548" s="31">
        <f t="shared" si="156"/>
        <v>17.469669003587153</v>
      </c>
      <c r="N548" s="109">
        <f t="shared" si="157"/>
        <v>7.5855628619059896</v>
      </c>
    </row>
    <row r="549" spans="1:14" ht="14.25" thickBot="1">
      <c r="A549" s="267"/>
      <c r="B549" s="211" t="s">
        <v>27</v>
      </c>
      <c r="C549" s="31">
        <f t="shared" si="153"/>
        <v>13.504216999999999</v>
      </c>
      <c r="D549" s="31">
        <f t="shared" si="153"/>
        <v>112.960836</v>
      </c>
      <c r="E549" s="31">
        <f t="shared" si="153"/>
        <v>79.858362</v>
      </c>
      <c r="F549" s="31">
        <f t="shared" si="154"/>
        <v>41.451481311374756</v>
      </c>
      <c r="G549" s="31">
        <f t="shared" si="155"/>
        <v>36</v>
      </c>
      <c r="H549" s="31">
        <f t="shared" si="155"/>
        <v>33296.251092999999</v>
      </c>
      <c r="I549" s="31">
        <f t="shared" si="155"/>
        <v>0</v>
      </c>
      <c r="J549" s="31">
        <f t="shared" si="155"/>
        <v>0</v>
      </c>
      <c r="K549" s="31">
        <f t="shared" si="155"/>
        <v>71</v>
      </c>
      <c r="L549" s="31">
        <f t="shared" si="155"/>
        <v>0</v>
      </c>
      <c r="M549" s="31" t="e">
        <f t="shared" si="156"/>
        <v>#DIV/0!</v>
      </c>
      <c r="N549" s="109">
        <f t="shared" si="157"/>
        <v>1.5448497282201039</v>
      </c>
    </row>
    <row r="550" spans="1:14" ht="14.25" thickBot="1">
      <c r="A550" s="267"/>
      <c r="B550" s="14" t="s">
        <v>28</v>
      </c>
      <c r="C550" s="31">
        <f t="shared" si="153"/>
        <v>15</v>
      </c>
      <c r="D550" s="31">
        <f t="shared" si="153"/>
        <v>91.124596999999994</v>
      </c>
      <c r="E550" s="31">
        <f t="shared" si="153"/>
        <v>78.39</v>
      </c>
      <c r="F550" s="31">
        <f t="shared" si="154"/>
        <v>16.245180507717812</v>
      </c>
      <c r="G550" s="31">
        <f t="shared" si="155"/>
        <v>21</v>
      </c>
      <c r="H550" s="31">
        <f t="shared" si="155"/>
        <v>27470.18</v>
      </c>
      <c r="I550" s="31">
        <f t="shared" si="155"/>
        <v>0</v>
      </c>
      <c r="J550" s="31">
        <f t="shared" si="155"/>
        <v>0</v>
      </c>
      <c r="K550" s="31">
        <f t="shared" si="155"/>
        <v>71</v>
      </c>
      <c r="L550" s="31">
        <f t="shared" si="155"/>
        <v>0</v>
      </c>
      <c r="M550" s="31" t="e">
        <f t="shared" si="156"/>
        <v>#DIV/0!</v>
      </c>
      <c r="N550" s="109">
        <f t="shared" si="157"/>
        <v>1.2462178388058007</v>
      </c>
    </row>
    <row r="551" spans="1:14" ht="14.25" thickBot="1">
      <c r="A551" s="267"/>
      <c r="B551" s="14" t="s">
        <v>29</v>
      </c>
      <c r="C551" s="31">
        <f t="shared" si="153"/>
        <v>0</v>
      </c>
      <c r="D551" s="31">
        <f t="shared" si="153"/>
        <v>17.862876999999997</v>
      </c>
      <c r="E551" s="31">
        <f t="shared" si="153"/>
        <v>4.466075</v>
      </c>
      <c r="F551" s="31">
        <f t="shared" si="154"/>
        <v>299.96813757046169</v>
      </c>
      <c r="G551" s="31">
        <f t="shared" si="155"/>
        <v>7</v>
      </c>
      <c r="H551" s="31">
        <f t="shared" si="155"/>
        <v>4865.2031299999999</v>
      </c>
      <c r="I551" s="31">
        <f t="shared" si="155"/>
        <v>0</v>
      </c>
      <c r="J551" s="31">
        <f t="shared" si="155"/>
        <v>0</v>
      </c>
      <c r="K551" s="31">
        <f t="shared" si="155"/>
        <v>0</v>
      </c>
      <c r="L551" s="31">
        <f t="shared" si="155"/>
        <v>0</v>
      </c>
      <c r="M551" s="31" t="e">
        <f t="shared" si="156"/>
        <v>#DIV/0!</v>
      </c>
      <c r="N551" s="109">
        <f t="shared" si="157"/>
        <v>0.24429228443988443</v>
      </c>
    </row>
    <row r="552" spans="1:14" ht="14.25" thickBot="1">
      <c r="A552" s="267"/>
      <c r="B552" s="14" t="s">
        <v>30</v>
      </c>
      <c r="C552" s="31">
        <f t="shared" si="153"/>
        <v>-1.4957829999999999</v>
      </c>
      <c r="D552" s="31">
        <f t="shared" si="153"/>
        <v>3.9633620000000001</v>
      </c>
      <c r="E552" s="31">
        <f t="shared" si="153"/>
        <v>2.9579569999999999</v>
      </c>
      <c r="F552" s="31">
        <f t="shared" si="154"/>
        <v>33.989845018031026</v>
      </c>
      <c r="G552" s="31">
        <f t="shared" si="155"/>
        <v>6</v>
      </c>
      <c r="H552" s="31">
        <f t="shared" si="155"/>
        <v>66.189340000000001</v>
      </c>
      <c r="I552" s="31">
        <f t="shared" si="155"/>
        <v>0</v>
      </c>
      <c r="J552" s="31">
        <f t="shared" si="155"/>
        <v>0</v>
      </c>
      <c r="K552" s="31">
        <f t="shared" si="155"/>
        <v>0</v>
      </c>
      <c r="L552" s="31">
        <f t="shared" si="155"/>
        <v>0</v>
      </c>
      <c r="M552" s="31" t="e">
        <f t="shared" si="156"/>
        <v>#DIV/0!</v>
      </c>
      <c r="N552" s="109">
        <f t="shared" si="157"/>
        <v>5.4202845210333674E-2</v>
      </c>
    </row>
    <row r="553" spans="1:14" ht="14.25" thickBot="1">
      <c r="A553" s="267"/>
      <c r="B553" s="35" t="s">
        <v>122</v>
      </c>
      <c r="C553" s="36">
        <f t="shared" ref="C553:L553" si="158">C541+C543+C544+C545+C546+C547+C548+C549</f>
        <v>2472.2201500000006</v>
      </c>
      <c r="D553" s="36">
        <f t="shared" si="158"/>
        <v>7312.0921690000005</v>
      </c>
      <c r="E553" s="36">
        <f t="shared" si="158"/>
        <v>6773.4455159999989</v>
      </c>
      <c r="F553" s="36">
        <f t="shared" si="154"/>
        <v>7.9523287184879417</v>
      </c>
      <c r="G553" s="36">
        <f t="shared" si="158"/>
        <v>67671</v>
      </c>
      <c r="H553" s="36">
        <f t="shared" si="158"/>
        <v>11193588.820230994</v>
      </c>
      <c r="I553" s="36">
        <f t="shared" si="158"/>
        <v>23279</v>
      </c>
      <c r="J553" s="36">
        <f t="shared" si="158"/>
        <v>2237.9298699999995</v>
      </c>
      <c r="K553" s="36">
        <f t="shared" si="158"/>
        <v>5409.0361320000029</v>
      </c>
      <c r="L553" s="36">
        <f t="shared" si="158"/>
        <v>4508.1779719999995</v>
      </c>
      <c r="M553" s="36">
        <f t="shared" si="156"/>
        <v>19.982755019770178</v>
      </c>
      <c r="N553" s="115">
        <f t="shared" si="157"/>
        <v>100</v>
      </c>
    </row>
    <row r="554" spans="1:14" ht="14.25" thickBot="1">
      <c r="A554" s="267" t="s">
        <v>68</v>
      </c>
      <c r="B554" s="211" t="s">
        <v>19</v>
      </c>
      <c r="C554" s="31">
        <f t="shared" ref="C554:L565" si="159">C394</f>
        <v>856.78903500000013</v>
      </c>
      <c r="D554" s="31">
        <f t="shared" si="159"/>
        <v>2041.1155530000003</v>
      </c>
      <c r="E554" s="31">
        <f t="shared" si="159"/>
        <v>2138.9645429999996</v>
      </c>
      <c r="F554" s="31">
        <f t="shared" si="154"/>
        <v>-4.574596167113711</v>
      </c>
      <c r="G554" s="31">
        <f t="shared" si="159"/>
        <v>15560</v>
      </c>
      <c r="H554" s="31">
        <f t="shared" si="159"/>
        <v>2255350.4274960007</v>
      </c>
      <c r="I554" s="31">
        <f t="shared" si="159"/>
        <v>2061</v>
      </c>
      <c r="J554" s="31">
        <f t="shared" si="159"/>
        <v>731.37373799999989</v>
      </c>
      <c r="K554" s="31">
        <f t="shared" si="159"/>
        <v>1492.0545250000002</v>
      </c>
      <c r="L554" s="31">
        <f t="shared" si="159"/>
        <v>1358.2701649999999</v>
      </c>
      <c r="M554" s="31">
        <f t="shared" si="156"/>
        <v>9.8496133867447746</v>
      </c>
      <c r="N554" s="113">
        <f t="shared" ref="N554:N566" si="160">N394</f>
        <v>52.360587448478881</v>
      </c>
    </row>
    <row r="555" spans="1:14" ht="14.25" thickBot="1">
      <c r="A555" s="267"/>
      <c r="B555" s="211" t="s">
        <v>20</v>
      </c>
      <c r="C555" s="31">
        <f t="shared" si="159"/>
        <v>284.93292100000002</v>
      </c>
      <c r="D555" s="31">
        <f t="shared" si="159"/>
        <v>684.26869099999999</v>
      </c>
      <c r="E555" s="31">
        <f t="shared" si="159"/>
        <v>569.69839200000001</v>
      </c>
      <c r="F555" s="31">
        <f t="shared" si="154"/>
        <v>20.110693765131774</v>
      </c>
      <c r="G555" s="31">
        <f t="shared" si="159"/>
        <v>8198</v>
      </c>
      <c r="H555" s="31">
        <f t="shared" si="159"/>
        <v>163880</v>
      </c>
      <c r="I555" s="31">
        <f t="shared" si="159"/>
        <v>1106</v>
      </c>
      <c r="J555" s="31">
        <f t="shared" si="159"/>
        <v>291.64208899999994</v>
      </c>
      <c r="K555" s="31">
        <f t="shared" si="159"/>
        <v>544.58253500000001</v>
      </c>
      <c r="L555" s="31">
        <f t="shared" si="159"/>
        <v>570.76777900000002</v>
      </c>
      <c r="M555" s="31">
        <f t="shared" si="156"/>
        <v>-4.5877228819533649</v>
      </c>
      <c r="N555" s="109">
        <f t="shared" si="160"/>
        <v>17.553494499956741</v>
      </c>
    </row>
    <row r="556" spans="1:14" ht="14.25" thickBot="1">
      <c r="A556" s="267"/>
      <c r="B556" s="211" t="s">
        <v>21</v>
      </c>
      <c r="C556" s="31">
        <f t="shared" si="159"/>
        <v>11.224963000000001</v>
      </c>
      <c r="D556" s="31">
        <f t="shared" si="159"/>
        <v>106.94788800000001</v>
      </c>
      <c r="E556" s="31">
        <f t="shared" si="159"/>
        <v>158.89710200000002</v>
      </c>
      <c r="F556" s="31">
        <f t="shared" si="154"/>
        <v>-32.693619547573626</v>
      </c>
      <c r="G556" s="31">
        <f t="shared" si="159"/>
        <v>186</v>
      </c>
      <c r="H556" s="31">
        <f t="shared" si="159"/>
        <v>129901.41716499999</v>
      </c>
      <c r="I556" s="31">
        <f t="shared" si="159"/>
        <v>4</v>
      </c>
      <c r="J556" s="31">
        <f t="shared" si="159"/>
        <v>76.727999999999994</v>
      </c>
      <c r="K556" s="31">
        <f t="shared" si="159"/>
        <v>76.727999999999994</v>
      </c>
      <c r="L556" s="31">
        <f t="shared" si="159"/>
        <v>10.78</v>
      </c>
      <c r="M556" s="31">
        <f t="shared" si="156"/>
        <v>611.7625231910946</v>
      </c>
      <c r="N556" s="109">
        <f t="shared" si="160"/>
        <v>2.7435263201162448</v>
      </c>
    </row>
    <row r="557" spans="1:14" ht="14.25" thickBot="1">
      <c r="A557" s="267"/>
      <c r="B557" s="211" t="s">
        <v>22</v>
      </c>
      <c r="C557" s="31">
        <f t="shared" si="159"/>
        <v>36.816896</v>
      </c>
      <c r="D557" s="31">
        <f t="shared" si="159"/>
        <v>110.322778</v>
      </c>
      <c r="E557" s="31">
        <f t="shared" si="159"/>
        <v>89.547325000000001</v>
      </c>
      <c r="F557" s="31">
        <f t="shared" si="154"/>
        <v>23.200528882353545</v>
      </c>
      <c r="G557" s="31">
        <f t="shared" si="159"/>
        <v>5411</v>
      </c>
      <c r="H557" s="31">
        <f t="shared" si="159"/>
        <v>173133.43</v>
      </c>
      <c r="I557" s="31">
        <f t="shared" si="159"/>
        <v>45</v>
      </c>
      <c r="J557" s="31">
        <f t="shared" si="159"/>
        <v>18.605899999999998</v>
      </c>
      <c r="K557" s="31">
        <f t="shared" si="159"/>
        <v>26.721900000000002</v>
      </c>
      <c r="L557" s="31">
        <f t="shared" si="159"/>
        <v>13.6</v>
      </c>
      <c r="M557" s="31">
        <f t="shared" si="156"/>
        <v>96.484558823529426</v>
      </c>
      <c r="N557" s="109">
        <f t="shared" si="160"/>
        <v>2.8301021255449328</v>
      </c>
    </row>
    <row r="558" spans="1:14" ht="14.25" thickBot="1">
      <c r="A558" s="267"/>
      <c r="B558" s="211" t="s">
        <v>23</v>
      </c>
      <c r="C558" s="31">
        <f t="shared" si="159"/>
        <v>3.4313370000000001</v>
      </c>
      <c r="D558" s="31">
        <f t="shared" si="159"/>
        <v>16.718420000000002</v>
      </c>
      <c r="E558" s="31">
        <f t="shared" si="159"/>
        <v>36.174921000000005</v>
      </c>
      <c r="F558" s="31">
        <f t="shared" si="154"/>
        <v>-53.784501699395562</v>
      </c>
      <c r="G558" s="31">
        <f t="shared" si="159"/>
        <v>98</v>
      </c>
      <c r="H558" s="31">
        <f t="shared" si="159"/>
        <v>67498.01999999999</v>
      </c>
      <c r="I558" s="31">
        <f t="shared" si="159"/>
        <v>0</v>
      </c>
      <c r="J558" s="31">
        <f t="shared" si="159"/>
        <v>0</v>
      </c>
      <c r="K558" s="31">
        <f t="shared" si="159"/>
        <v>0</v>
      </c>
      <c r="L558" s="31">
        <f t="shared" si="159"/>
        <v>0</v>
      </c>
      <c r="M558" s="31" t="e">
        <f t="shared" si="156"/>
        <v>#DIV/0!</v>
      </c>
      <c r="N558" s="109">
        <f t="shared" si="160"/>
        <v>0.42887640100716928</v>
      </c>
    </row>
    <row r="559" spans="1:14" ht="14.25" thickBot="1">
      <c r="A559" s="267"/>
      <c r="B559" s="211" t="s">
        <v>24</v>
      </c>
      <c r="C559" s="31">
        <f t="shared" si="159"/>
        <v>53.220807000000015</v>
      </c>
      <c r="D559" s="31">
        <f t="shared" si="159"/>
        <v>169.351956</v>
      </c>
      <c r="E559" s="31">
        <f t="shared" si="159"/>
        <v>163.90318549999998</v>
      </c>
      <c r="F559" s="31">
        <f t="shared" si="154"/>
        <v>3.324383527616078</v>
      </c>
      <c r="G559" s="31">
        <f t="shared" si="159"/>
        <v>997</v>
      </c>
      <c r="H559" s="31">
        <f t="shared" si="159"/>
        <v>249908.59354000003</v>
      </c>
      <c r="I559" s="31">
        <f t="shared" si="159"/>
        <v>123</v>
      </c>
      <c r="J559" s="31">
        <f t="shared" si="159"/>
        <v>126.37881400000001</v>
      </c>
      <c r="K559" s="31">
        <f t="shared" si="159"/>
        <v>182.40483900000001</v>
      </c>
      <c r="L559" s="31">
        <f t="shared" si="159"/>
        <v>181.98561100000003</v>
      </c>
      <c r="M559" s="31">
        <f t="shared" si="156"/>
        <v>0.23036326756623379</v>
      </c>
      <c r="N559" s="109">
        <f t="shared" si="160"/>
        <v>4.3443732956107395</v>
      </c>
    </row>
    <row r="560" spans="1:14" ht="14.25" thickBot="1">
      <c r="A560" s="267"/>
      <c r="B560" s="211" t="s">
        <v>25</v>
      </c>
      <c r="C560" s="31">
        <f t="shared" si="159"/>
        <v>154.11309699999998</v>
      </c>
      <c r="D560" s="31">
        <f t="shared" si="159"/>
        <v>1126.611373</v>
      </c>
      <c r="E560" s="31">
        <f t="shared" si="159"/>
        <v>906.77441699999997</v>
      </c>
      <c r="F560" s="31">
        <f t="shared" si="154"/>
        <v>24.243841894802816</v>
      </c>
      <c r="G560" s="31">
        <f t="shared" si="159"/>
        <v>164</v>
      </c>
      <c r="H560" s="31">
        <f t="shared" si="159"/>
        <v>23794.832843999997</v>
      </c>
      <c r="I560" s="31">
        <f t="shared" si="159"/>
        <v>347</v>
      </c>
      <c r="J560" s="31">
        <f t="shared" si="159"/>
        <v>265.41908000000001</v>
      </c>
      <c r="K560" s="31">
        <f t="shared" si="159"/>
        <v>337.61980699999998</v>
      </c>
      <c r="L560" s="31">
        <f t="shared" si="159"/>
        <v>172.072</v>
      </c>
      <c r="M560" s="31">
        <f t="shared" si="156"/>
        <v>96.208451694639436</v>
      </c>
      <c r="N560" s="109">
        <f t="shared" si="160"/>
        <v>28.900878850153639</v>
      </c>
    </row>
    <row r="561" spans="1:14" ht="14.25" thickBot="1">
      <c r="A561" s="267"/>
      <c r="B561" s="211" t="s">
        <v>26</v>
      </c>
      <c r="C561" s="31">
        <f t="shared" si="159"/>
        <v>67.516114999999985</v>
      </c>
      <c r="D561" s="31">
        <f t="shared" si="159"/>
        <v>326.55669899999998</v>
      </c>
      <c r="E561" s="31">
        <f t="shared" si="159"/>
        <v>393.68244600000003</v>
      </c>
      <c r="F561" s="31">
        <f t="shared" si="154"/>
        <v>-17.050734083276868</v>
      </c>
      <c r="G561" s="31">
        <f t="shared" si="159"/>
        <v>15956</v>
      </c>
      <c r="H561" s="31">
        <f t="shared" si="159"/>
        <v>2658282.7189660012</v>
      </c>
      <c r="I561" s="31">
        <f t="shared" si="159"/>
        <v>18203</v>
      </c>
      <c r="J561" s="31">
        <f t="shared" si="159"/>
        <v>29.831277999999998</v>
      </c>
      <c r="K561" s="31">
        <f t="shared" si="159"/>
        <v>102.95217100000002</v>
      </c>
      <c r="L561" s="31">
        <f t="shared" si="159"/>
        <v>65.762444000000016</v>
      </c>
      <c r="M561" s="31">
        <f t="shared" si="156"/>
        <v>56.551619340668047</v>
      </c>
      <c r="N561" s="109">
        <f t="shared" si="160"/>
        <v>8.377135027825684</v>
      </c>
    </row>
    <row r="562" spans="1:14" ht="14.25" thickBot="1">
      <c r="A562" s="267"/>
      <c r="B562" s="211" t="s">
        <v>27</v>
      </c>
      <c r="C562" s="31">
        <f t="shared" si="159"/>
        <v>0</v>
      </c>
      <c r="D562" s="31">
        <f t="shared" si="159"/>
        <v>0.56603800000000004</v>
      </c>
      <c r="E562" s="31">
        <f t="shared" si="159"/>
        <v>4.9135850000000003</v>
      </c>
      <c r="F562" s="31">
        <f t="shared" si="154"/>
        <v>-88.480142299359841</v>
      </c>
      <c r="G562" s="31">
        <f t="shared" si="159"/>
        <v>1</v>
      </c>
      <c r="H562" s="31">
        <f t="shared" si="159"/>
        <v>30</v>
      </c>
      <c r="I562" s="31">
        <f t="shared" si="159"/>
        <v>0</v>
      </c>
      <c r="J562" s="31">
        <f t="shared" si="159"/>
        <v>0</v>
      </c>
      <c r="K562" s="31">
        <f t="shared" si="159"/>
        <v>0</v>
      </c>
      <c r="L562" s="31">
        <f t="shared" si="159"/>
        <v>0</v>
      </c>
      <c r="M562" s="31" t="e">
        <f t="shared" si="156"/>
        <v>#DIV/0!</v>
      </c>
      <c r="N562" s="109">
        <f t="shared" si="160"/>
        <v>1.4520531262720765E-2</v>
      </c>
    </row>
    <row r="563" spans="1:14" ht="14.25" thickBot="1">
      <c r="A563" s="267"/>
      <c r="B563" s="14" t="s">
        <v>28</v>
      </c>
      <c r="C563" s="31">
        <f t="shared" si="159"/>
        <v>0</v>
      </c>
      <c r="D563" s="31">
        <f t="shared" si="159"/>
        <v>0</v>
      </c>
      <c r="E563" s="31">
        <f t="shared" si="159"/>
        <v>0</v>
      </c>
      <c r="F563" s="31" t="e">
        <f t="shared" si="154"/>
        <v>#DIV/0!</v>
      </c>
      <c r="G563" s="31">
        <f t="shared" si="159"/>
        <v>0</v>
      </c>
      <c r="H563" s="31">
        <f t="shared" si="159"/>
        <v>0</v>
      </c>
      <c r="I563" s="31">
        <f t="shared" si="159"/>
        <v>0</v>
      </c>
      <c r="J563" s="31">
        <f t="shared" si="159"/>
        <v>0</v>
      </c>
      <c r="K563" s="31">
        <f t="shared" si="159"/>
        <v>0</v>
      </c>
      <c r="L563" s="31">
        <f t="shared" si="159"/>
        <v>0</v>
      </c>
      <c r="M563" s="31" t="e">
        <f t="shared" si="156"/>
        <v>#DIV/0!</v>
      </c>
      <c r="N563" s="109">
        <f t="shared" si="160"/>
        <v>0</v>
      </c>
    </row>
    <row r="564" spans="1:14" ht="14.25" thickBot="1">
      <c r="A564" s="267"/>
      <c r="B564" s="14" t="s">
        <v>29</v>
      </c>
      <c r="C564" s="31">
        <f t="shared" si="159"/>
        <v>0</v>
      </c>
      <c r="D564" s="31">
        <f t="shared" si="159"/>
        <v>0</v>
      </c>
      <c r="E564" s="31">
        <f t="shared" si="159"/>
        <v>1.4877360000000002</v>
      </c>
      <c r="F564" s="31">
        <f t="shared" si="154"/>
        <v>-100</v>
      </c>
      <c r="G564" s="31">
        <f t="shared" si="159"/>
        <v>1</v>
      </c>
      <c r="H564" s="31">
        <f t="shared" si="159"/>
        <v>4209.16</v>
      </c>
      <c r="I564" s="31">
        <f t="shared" si="159"/>
        <v>0</v>
      </c>
      <c r="J564" s="31">
        <f t="shared" si="159"/>
        <v>0</v>
      </c>
      <c r="K564" s="31">
        <f t="shared" si="159"/>
        <v>0</v>
      </c>
      <c r="L564" s="31">
        <f t="shared" si="159"/>
        <v>0</v>
      </c>
      <c r="M564" s="31" t="e">
        <f t="shared" si="156"/>
        <v>#DIV/0!</v>
      </c>
      <c r="N564" s="109">
        <f t="shared" si="160"/>
        <v>0</v>
      </c>
    </row>
    <row r="565" spans="1:14" ht="14.25" thickBot="1">
      <c r="A565" s="267"/>
      <c r="B565" s="14" t="s">
        <v>30</v>
      </c>
      <c r="C565" s="31">
        <f t="shared" si="159"/>
        <v>0</v>
      </c>
      <c r="D565" s="31">
        <f t="shared" si="159"/>
        <v>0.56603800000000004</v>
      </c>
      <c r="E565" s="31">
        <f t="shared" si="159"/>
        <v>3.4258490000000004</v>
      </c>
      <c r="F565" s="31">
        <f t="shared" si="154"/>
        <v>-83.477438731245897</v>
      </c>
      <c r="G565" s="31">
        <f t="shared" si="159"/>
        <v>1</v>
      </c>
      <c r="H565" s="31">
        <f t="shared" si="159"/>
        <v>30</v>
      </c>
      <c r="I565" s="31">
        <f t="shared" si="159"/>
        <v>0</v>
      </c>
      <c r="J565" s="31">
        <f t="shared" si="159"/>
        <v>0</v>
      </c>
      <c r="K565" s="31">
        <f t="shared" si="159"/>
        <v>0</v>
      </c>
      <c r="L565" s="31">
        <f t="shared" si="159"/>
        <v>0</v>
      </c>
      <c r="M565" s="31" t="e">
        <f t="shared" si="156"/>
        <v>#DIV/0!</v>
      </c>
      <c r="N565" s="109">
        <f t="shared" si="160"/>
        <v>1.4520531262720765E-2</v>
      </c>
    </row>
    <row r="566" spans="1:14" ht="14.25" thickBot="1">
      <c r="A566" s="267"/>
      <c r="B566" s="35" t="s">
        <v>122</v>
      </c>
      <c r="C566" s="36">
        <f t="shared" ref="C566:L566" si="161">C554+C556+C557+C558+C559+C560+C561+C562</f>
        <v>1183.1122500000001</v>
      </c>
      <c r="D566" s="36">
        <f t="shared" si="161"/>
        <v>3898.190705</v>
      </c>
      <c r="E566" s="36">
        <f t="shared" si="161"/>
        <v>3892.8575244999988</v>
      </c>
      <c r="F566" s="36">
        <f t="shared" si="154"/>
        <v>0.13699911867918055</v>
      </c>
      <c r="G566" s="36">
        <f t="shared" si="161"/>
        <v>38373</v>
      </c>
      <c r="H566" s="36">
        <f t="shared" si="161"/>
        <v>5557899.4400110021</v>
      </c>
      <c r="I566" s="36">
        <f t="shared" si="161"/>
        <v>20783</v>
      </c>
      <c r="J566" s="36">
        <f t="shared" si="161"/>
        <v>1248.3368099999998</v>
      </c>
      <c r="K566" s="36">
        <f t="shared" si="161"/>
        <v>2218.4812420000003</v>
      </c>
      <c r="L566" s="36">
        <f t="shared" si="161"/>
        <v>1802.4702199999997</v>
      </c>
      <c r="M566" s="36">
        <f t="shared" si="156"/>
        <v>23.080049666507151</v>
      </c>
      <c r="N566" s="115">
        <f t="shared" si="160"/>
        <v>100</v>
      </c>
    </row>
    <row r="567" spans="1:14">
      <c r="A567" s="223" t="s">
        <v>69</v>
      </c>
      <c r="B567" s="211" t="s">
        <v>19</v>
      </c>
      <c r="C567" s="31">
        <f t="shared" ref="C567:L578" si="162">C519</f>
        <v>593.69336900000008</v>
      </c>
      <c r="D567" s="31">
        <f t="shared" si="162"/>
        <v>1473.5687049999999</v>
      </c>
      <c r="E567" s="31">
        <f t="shared" si="162"/>
        <v>1402.3524099999997</v>
      </c>
      <c r="F567" s="31">
        <f t="shared" si="154"/>
        <v>5.0783451072758652</v>
      </c>
      <c r="G567" s="31">
        <f t="shared" si="162"/>
        <v>11916</v>
      </c>
      <c r="H567" s="31">
        <f t="shared" si="162"/>
        <v>1711782.0367310001</v>
      </c>
      <c r="I567" s="31">
        <f t="shared" si="162"/>
        <v>1381</v>
      </c>
      <c r="J567" s="31">
        <f t="shared" si="162"/>
        <v>452.66243200000002</v>
      </c>
      <c r="K567" s="31">
        <f t="shared" si="162"/>
        <v>1114.4675570000002</v>
      </c>
      <c r="L567" s="31">
        <f t="shared" si="162"/>
        <v>648.49152400000003</v>
      </c>
      <c r="M567" s="31">
        <f t="shared" si="156"/>
        <v>71.8553775577181</v>
      </c>
      <c r="N567" s="113">
        <f t="shared" ref="N567:N579" si="163">N519</f>
        <v>33.705178076824019</v>
      </c>
    </row>
    <row r="568" spans="1:14">
      <c r="A568" s="223"/>
      <c r="B568" s="211" t="s">
        <v>20</v>
      </c>
      <c r="C568" s="31">
        <f t="shared" si="162"/>
        <v>211.67240799999999</v>
      </c>
      <c r="D568" s="31">
        <f t="shared" si="162"/>
        <v>526.040524</v>
      </c>
      <c r="E568" s="31">
        <f t="shared" si="162"/>
        <v>413.06028999999995</v>
      </c>
      <c r="F568" s="31">
        <f t="shared" si="154"/>
        <v>27.351996000390177</v>
      </c>
      <c r="G568" s="31">
        <f t="shared" si="162"/>
        <v>6343</v>
      </c>
      <c r="H568" s="31">
        <f t="shared" si="162"/>
        <v>126820</v>
      </c>
      <c r="I568" s="31">
        <f t="shared" si="162"/>
        <v>890</v>
      </c>
      <c r="J568" s="31">
        <f t="shared" si="162"/>
        <v>223.89065400000001</v>
      </c>
      <c r="K568" s="31">
        <f t="shared" si="162"/>
        <v>545.40308400000004</v>
      </c>
      <c r="L568" s="31">
        <f t="shared" si="162"/>
        <v>261.884951</v>
      </c>
      <c r="M568" s="31">
        <f t="shared" si="156"/>
        <v>108.2605670609916</v>
      </c>
      <c r="N568" s="109">
        <f t="shared" si="163"/>
        <v>12.032210969793786</v>
      </c>
    </row>
    <row r="569" spans="1:14">
      <c r="A569" s="223"/>
      <c r="B569" s="211" t="s">
        <v>21</v>
      </c>
      <c r="C569" s="31">
        <f t="shared" si="162"/>
        <v>13.086745000000001</v>
      </c>
      <c r="D569" s="31">
        <f t="shared" si="162"/>
        <v>52.671870999999996</v>
      </c>
      <c r="E569" s="31">
        <f t="shared" si="162"/>
        <v>56.254573000000001</v>
      </c>
      <c r="F569" s="31">
        <f t="shared" si="154"/>
        <v>-6.3687302363845246</v>
      </c>
      <c r="G569" s="31">
        <f t="shared" si="162"/>
        <v>187</v>
      </c>
      <c r="H569" s="31">
        <f t="shared" si="162"/>
        <v>59535.854028000002</v>
      </c>
      <c r="I569" s="31">
        <f t="shared" si="162"/>
        <v>13</v>
      </c>
      <c r="J569" s="31">
        <f t="shared" si="162"/>
        <v>4.8700830000000002</v>
      </c>
      <c r="K569" s="31">
        <f t="shared" si="162"/>
        <v>5.8167930000000005</v>
      </c>
      <c r="L569" s="31">
        <f t="shared" si="162"/>
        <v>38.83</v>
      </c>
      <c r="M569" s="31">
        <f t="shared" si="156"/>
        <v>-85.019848055627079</v>
      </c>
      <c r="N569" s="109">
        <f t="shared" si="163"/>
        <v>1.2047723229128315</v>
      </c>
    </row>
    <row r="570" spans="1:14">
      <c r="A570" s="223"/>
      <c r="B570" s="211" t="s">
        <v>22</v>
      </c>
      <c r="C570" s="31">
        <f t="shared" si="162"/>
        <v>50.668316999999995</v>
      </c>
      <c r="D570" s="31">
        <f t="shared" si="162"/>
        <v>246.23129900000001</v>
      </c>
      <c r="E570" s="31">
        <f t="shared" si="162"/>
        <v>225.72418300000001</v>
      </c>
      <c r="F570" s="31">
        <f t="shared" si="154"/>
        <v>9.0850327720534914</v>
      </c>
      <c r="G570" s="31">
        <f t="shared" si="162"/>
        <v>9854</v>
      </c>
      <c r="H570" s="31">
        <f t="shared" si="162"/>
        <v>293145.16000000003</v>
      </c>
      <c r="I570" s="31">
        <f t="shared" si="162"/>
        <v>151</v>
      </c>
      <c r="J570" s="31">
        <f t="shared" si="162"/>
        <v>38.852061999999997</v>
      </c>
      <c r="K570" s="31">
        <f t="shared" si="162"/>
        <v>81.746202000000011</v>
      </c>
      <c r="L570" s="31">
        <f t="shared" si="162"/>
        <v>37.729200000000006</v>
      </c>
      <c r="M570" s="31">
        <f t="shared" si="156"/>
        <v>116.66561178079577</v>
      </c>
      <c r="N570" s="109">
        <f t="shared" si="163"/>
        <v>5.6320887873923065</v>
      </c>
    </row>
    <row r="571" spans="1:14">
      <c r="A571" s="223"/>
      <c r="B571" s="211" t="s">
        <v>23</v>
      </c>
      <c r="C571" s="31">
        <f t="shared" si="162"/>
        <v>2.4797260000000003</v>
      </c>
      <c r="D571" s="31">
        <f t="shared" si="162"/>
        <v>2.6023679999999998</v>
      </c>
      <c r="E571" s="31">
        <f t="shared" si="162"/>
        <v>2.0977359999999998</v>
      </c>
      <c r="F571" s="31">
        <f t="shared" si="154"/>
        <v>24.056029929409611</v>
      </c>
      <c r="G571" s="31">
        <f t="shared" si="162"/>
        <v>29</v>
      </c>
      <c r="H571" s="31">
        <f t="shared" si="162"/>
        <v>21013.54</v>
      </c>
      <c r="I571" s="31">
        <f t="shared" si="162"/>
        <v>2</v>
      </c>
      <c r="J571" s="31">
        <f t="shared" si="162"/>
        <v>0.5</v>
      </c>
      <c r="K571" s="31">
        <f t="shared" si="162"/>
        <v>6.0647000000000002</v>
      </c>
      <c r="L571" s="31">
        <f t="shared" si="162"/>
        <v>0</v>
      </c>
      <c r="M571" s="31" t="e">
        <f t="shared" si="156"/>
        <v>#DIV/0!</v>
      </c>
      <c r="N571" s="109">
        <f t="shared" si="163"/>
        <v>5.9524389031747511E-2</v>
      </c>
    </row>
    <row r="572" spans="1:14">
      <c r="A572" s="223"/>
      <c r="B572" s="211" t="s">
        <v>24</v>
      </c>
      <c r="C572" s="31">
        <f t="shared" si="162"/>
        <v>12.642640999999999</v>
      </c>
      <c r="D572" s="31">
        <f t="shared" si="162"/>
        <v>298.709204</v>
      </c>
      <c r="E572" s="31">
        <f t="shared" si="162"/>
        <v>137.95234499999998</v>
      </c>
      <c r="F572" s="31">
        <f t="shared" si="154"/>
        <v>116.5307186333078</v>
      </c>
      <c r="G572" s="31">
        <f t="shared" si="162"/>
        <v>232</v>
      </c>
      <c r="H572" s="31">
        <f t="shared" si="162"/>
        <v>78057.674077000003</v>
      </c>
      <c r="I572" s="31">
        <f t="shared" si="162"/>
        <v>22</v>
      </c>
      <c r="J572" s="31">
        <f t="shared" si="162"/>
        <v>8.6751889999999996</v>
      </c>
      <c r="K572" s="31">
        <f t="shared" si="162"/>
        <v>17.893320000000003</v>
      </c>
      <c r="L572" s="31">
        <f t="shared" si="162"/>
        <v>38.539303999999994</v>
      </c>
      <c r="M572" s="31">
        <f t="shared" si="156"/>
        <v>-53.571242490523431</v>
      </c>
      <c r="N572" s="109">
        <f t="shared" si="163"/>
        <v>6.8324244942527841</v>
      </c>
    </row>
    <row r="573" spans="1:14">
      <c r="A573" s="223"/>
      <c r="B573" s="211" t="s">
        <v>25</v>
      </c>
      <c r="C573" s="31">
        <f t="shared" si="162"/>
        <v>637.622207</v>
      </c>
      <c r="D573" s="31">
        <f t="shared" si="162"/>
        <v>2122.8308529999999</v>
      </c>
      <c r="E573" s="31">
        <f t="shared" si="162"/>
        <v>904.40142000000003</v>
      </c>
      <c r="F573" s="31">
        <f t="shared" ref="F573:F592" si="164">(D573-E573)/E573*100</f>
        <v>134.72219371349502</v>
      </c>
      <c r="G573" s="31">
        <f t="shared" si="162"/>
        <v>186</v>
      </c>
      <c r="H573" s="31">
        <f t="shared" si="162"/>
        <v>36457.839999999997</v>
      </c>
      <c r="I573" s="31">
        <f t="shared" si="162"/>
        <v>675</v>
      </c>
      <c r="J573" s="31">
        <f t="shared" si="162"/>
        <v>724.643055</v>
      </c>
      <c r="K573" s="31">
        <f t="shared" si="162"/>
        <v>778.03838999999994</v>
      </c>
      <c r="L573" s="31">
        <f t="shared" si="162"/>
        <v>147.9572</v>
      </c>
      <c r="M573" s="31">
        <f t="shared" si="156"/>
        <v>425.85368606597041</v>
      </c>
      <c r="N573" s="109">
        <f t="shared" si="163"/>
        <v>48.555857412390715</v>
      </c>
    </row>
    <row r="574" spans="1:14">
      <c r="A574" s="223"/>
      <c r="B574" s="211" t="s">
        <v>26</v>
      </c>
      <c r="C574" s="31">
        <f t="shared" si="162"/>
        <v>67.990655999999987</v>
      </c>
      <c r="D574" s="31">
        <f t="shared" si="162"/>
        <v>175.23873399999999</v>
      </c>
      <c r="E574" s="31">
        <f t="shared" si="162"/>
        <v>369.65677900000003</v>
      </c>
      <c r="F574" s="31">
        <f t="shared" si="164"/>
        <v>-52.594205231658961</v>
      </c>
      <c r="G574" s="31">
        <f t="shared" si="162"/>
        <v>11416</v>
      </c>
      <c r="H574" s="31">
        <f t="shared" si="162"/>
        <v>2142552.826466003</v>
      </c>
      <c r="I574" s="31">
        <f t="shared" si="162"/>
        <v>17971</v>
      </c>
      <c r="J574" s="31">
        <f t="shared" si="162"/>
        <v>38.263753000000001</v>
      </c>
      <c r="K574" s="31">
        <f t="shared" si="162"/>
        <v>101.842552</v>
      </c>
      <c r="L574" s="31">
        <f t="shared" si="162"/>
        <v>56.335558000000006</v>
      </c>
      <c r="M574" s="31">
        <f t="shared" si="156"/>
        <v>80.778456121797873</v>
      </c>
      <c r="N574" s="109">
        <f t="shared" si="163"/>
        <v>4.008264233208723</v>
      </c>
    </row>
    <row r="575" spans="1:14">
      <c r="A575" s="223"/>
      <c r="B575" s="211" t="s">
        <v>27</v>
      </c>
      <c r="C575" s="31">
        <f t="shared" si="162"/>
        <v>0</v>
      </c>
      <c r="D575" s="31">
        <f t="shared" si="162"/>
        <v>8.2641999999999993E-2</v>
      </c>
      <c r="E575" s="31">
        <f t="shared" si="162"/>
        <v>0.63</v>
      </c>
      <c r="F575" s="31">
        <f t="shared" si="164"/>
        <v>-86.882222222222225</v>
      </c>
      <c r="G575" s="31">
        <f t="shared" si="162"/>
        <v>1</v>
      </c>
      <c r="H575" s="31">
        <f t="shared" si="162"/>
        <v>154</v>
      </c>
      <c r="I575" s="31">
        <f t="shared" si="162"/>
        <v>0</v>
      </c>
      <c r="J575" s="31">
        <f t="shared" si="162"/>
        <v>1.84E-2</v>
      </c>
      <c r="K575" s="31">
        <f t="shared" si="162"/>
        <v>1.84E-2</v>
      </c>
      <c r="L575" s="31">
        <f t="shared" si="162"/>
        <v>0</v>
      </c>
      <c r="M575" s="31" t="e">
        <f t="shared" si="156"/>
        <v>#DIV/0!</v>
      </c>
      <c r="N575" s="109">
        <f t="shared" si="163"/>
        <v>1.8902839868772123E-3</v>
      </c>
    </row>
    <row r="576" spans="1:14">
      <c r="A576" s="223"/>
      <c r="B576" s="14" t="s">
        <v>28</v>
      </c>
      <c r="C576" s="31">
        <f t="shared" si="162"/>
        <v>0</v>
      </c>
      <c r="D576" s="31">
        <f t="shared" si="162"/>
        <v>0</v>
      </c>
      <c r="E576" s="31">
        <f t="shared" si="162"/>
        <v>0</v>
      </c>
      <c r="F576" s="31" t="e">
        <f t="shared" si="164"/>
        <v>#DIV/0!</v>
      </c>
      <c r="G576" s="31">
        <f t="shared" si="162"/>
        <v>0</v>
      </c>
      <c r="H576" s="31">
        <f t="shared" si="162"/>
        <v>0</v>
      </c>
      <c r="I576" s="31">
        <f t="shared" si="162"/>
        <v>0</v>
      </c>
      <c r="J576" s="31">
        <f t="shared" si="162"/>
        <v>0</v>
      </c>
      <c r="K576" s="31">
        <f t="shared" si="162"/>
        <v>0</v>
      </c>
      <c r="L576" s="31">
        <f t="shared" si="162"/>
        <v>0</v>
      </c>
      <c r="M576" s="31" t="e">
        <f t="shared" si="156"/>
        <v>#DIV/0!</v>
      </c>
      <c r="N576" s="109">
        <f t="shared" si="163"/>
        <v>0</v>
      </c>
    </row>
    <row r="577" spans="1:14">
      <c r="A577" s="223"/>
      <c r="B577" s="14" t="s">
        <v>29</v>
      </c>
      <c r="C577" s="31">
        <f t="shared" si="162"/>
        <v>0</v>
      </c>
      <c r="D577" s="31">
        <f t="shared" si="162"/>
        <v>0</v>
      </c>
      <c r="E577" s="31">
        <f t="shared" si="162"/>
        <v>0</v>
      </c>
      <c r="F577" s="31" t="e">
        <f t="shared" si="164"/>
        <v>#DIV/0!</v>
      </c>
      <c r="G577" s="31">
        <f t="shared" si="162"/>
        <v>0</v>
      </c>
      <c r="H577" s="31">
        <f t="shared" si="162"/>
        <v>0</v>
      </c>
      <c r="I577" s="31">
        <f t="shared" si="162"/>
        <v>0</v>
      </c>
      <c r="J577" s="31">
        <f t="shared" si="162"/>
        <v>1.84E-2</v>
      </c>
      <c r="K577" s="31">
        <f t="shared" si="162"/>
        <v>1.84E-2</v>
      </c>
      <c r="L577" s="31">
        <f t="shared" si="162"/>
        <v>0</v>
      </c>
      <c r="M577" s="31" t="e">
        <f t="shared" si="156"/>
        <v>#DIV/0!</v>
      </c>
      <c r="N577" s="109">
        <f t="shared" si="163"/>
        <v>0</v>
      </c>
    </row>
    <row r="578" spans="1:14">
      <c r="A578" s="223"/>
      <c r="B578" s="14" t="s">
        <v>30</v>
      </c>
      <c r="C578" s="31">
        <f t="shared" si="162"/>
        <v>0</v>
      </c>
      <c r="D578" s="31">
        <f t="shared" si="162"/>
        <v>0</v>
      </c>
      <c r="E578" s="31">
        <f t="shared" si="162"/>
        <v>0.63</v>
      </c>
      <c r="F578" s="31">
        <f t="shared" si="164"/>
        <v>-100</v>
      </c>
      <c r="G578" s="31">
        <f t="shared" si="162"/>
        <v>0</v>
      </c>
      <c r="H578" s="31">
        <f t="shared" si="162"/>
        <v>0</v>
      </c>
      <c r="I578" s="31">
        <f t="shared" si="162"/>
        <v>0</v>
      </c>
      <c r="J578" s="31">
        <f t="shared" si="162"/>
        <v>0</v>
      </c>
      <c r="K578" s="31">
        <f t="shared" si="162"/>
        <v>0</v>
      </c>
      <c r="L578" s="31">
        <f t="shared" si="162"/>
        <v>0</v>
      </c>
      <c r="M578" s="31" t="e">
        <f t="shared" si="156"/>
        <v>#DIV/0!</v>
      </c>
      <c r="N578" s="109">
        <f t="shared" si="163"/>
        <v>0</v>
      </c>
    </row>
    <row r="579" spans="1:14" ht="14.25" thickBot="1">
      <c r="A579" s="220"/>
      <c r="B579" s="35" t="s">
        <v>122</v>
      </c>
      <c r="C579" s="36">
        <f t="shared" ref="C579:L579" si="165">C567+C569+C570+C571+C572+C573+C574+C575</f>
        <v>1378.183661</v>
      </c>
      <c r="D579" s="36">
        <f t="shared" si="165"/>
        <v>4371.9356759999991</v>
      </c>
      <c r="E579" s="36">
        <f t="shared" si="165"/>
        <v>3099.0694459999995</v>
      </c>
      <c r="F579" s="36">
        <f t="shared" si="164"/>
        <v>41.072530066820576</v>
      </c>
      <c r="G579" s="36">
        <f t="shared" si="165"/>
        <v>33821</v>
      </c>
      <c r="H579" s="36">
        <f t="shared" si="165"/>
        <v>4342698.9313020036</v>
      </c>
      <c r="I579" s="36">
        <f t="shared" si="165"/>
        <v>20215</v>
      </c>
      <c r="J579" s="36">
        <f t="shared" si="165"/>
        <v>1268.484974</v>
      </c>
      <c r="K579" s="36">
        <f t="shared" si="165"/>
        <v>2105.8879139999999</v>
      </c>
      <c r="L579" s="36">
        <f t="shared" si="165"/>
        <v>967.88278600000012</v>
      </c>
      <c r="M579" s="36">
        <f t="shared" si="156"/>
        <v>117.57675045581392</v>
      </c>
      <c r="N579" s="115">
        <f t="shared" si="163"/>
        <v>100</v>
      </c>
    </row>
    <row r="580" spans="1:14" ht="14.25" thickBot="1">
      <c r="A580" s="262" t="s">
        <v>121</v>
      </c>
      <c r="B580" s="213" t="s">
        <v>19</v>
      </c>
      <c r="C580" s="32">
        <f t="shared" ref="C580:L591" si="166">C541+C554+C567</f>
        <v>3113.5473240000006</v>
      </c>
      <c r="D580" s="32">
        <f t="shared" si="166"/>
        <v>7686.1163260000003</v>
      </c>
      <c r="E580" s="32">
        <f t="shared" si="166"/>
        <v>7751.0326429999986</v>
      </c>
      <c r="F580" s="32">
        <f t="shared" si="164"/>
        <v>-0.83751830226937096</v>
      </c>
      <c r="G580" s="32">
        <f t="shared" si="166"/>
        <v>58877</v>
      </c>
      <c r="H580" s="32">
        <f t="shared" si="166"/>
        <v>8463533.5904509984</v>
      </c>
      <c r="I580" s="32">
        <f t="shared" si="166"/>
        <v>7463</v>
      </c>
      <c r="J580" s="32">
        <f t="shared" si="166"/>
        <v>3028.8231689999998</v>
      </c>
      <c r="K580" s="32">
        <f t="shared" si="166"/>
        <v>7112.1992530000016</v>
      </c>
      <c r="L580" s="32">
        <f t="shared" si="166"/>
        <v>5193.6339419999995</v>
      </c>
      <c r="M580" s="32">
        <f t="shared" si="156"/>
        <v>36.940711117218015</v>
      </c>
      <c r="N580" s="113">
        <f>D580/D592*100</f>
        <v>49.326200254071011</v>
      </c>
    </row>
    <row r="581" spans="1:14" ht="14.25" thickBot="1">
      <c r="A581" s="262"/>
      <c r="B581" s="211" t="s">
        <v>20</v>
      </c>
      <c r="C581" s="31">
        <f t="shared" si="166"/>
        <v>1051.6909450000001</v>
      </c>
      <c r="D581" s="31">
        <f t="shared" si="166"/>
        <v>2603.8369910000001</v>
      </c>
      <c r="E581" s="31">
        <f t="shared" si="166"/>
        <v>2150.593175</v>
      </c>
      <c r="F581" s="31">
        <f t="shared" si="164"/>
        <v>21.075293145575994</v>
      </c>
      <c r="G581" s="31">
        <f t="shared" si="166"/>
        <v>30547</v>
      </c>
      <c r="H581" s="31">
        <f t="shared" si="166"/>
        <v>610660</v>
      </c>
      <c r="I581" s="31">
        <f t="shared" si="166"/>
        <v>4405</v>
      </c>
      <c r="J581" s="31">
        <f t="shared" si="166"/>
        <v>1171.3401549999999</v>
      </c>
      <c r="K581" s="31">
        <f t="shared" si="166"/>
        <v>2686.1855970000001</v>
      </c>
      <c r="L581" s="31">
        <f t="shared" si="166"/>
        <v>1996.8665430000001</v>
      </c>
      <c r="M581" s="31">
        <f t="shared" si="156"/>
        <v>34.520036224574078</v>
      </c>
      <c r="N581" s="109">
        <f>D581/D592*100</f>
        <v>16.710309784481879</v>
      </c>
    </row>
    <row r="582" spans="1:14" ht="14.25" thickBot="1">
      <c r="A582" s="262"/>
      <c r="B582" s="211" t="s">
        <v>21</v>
      </c>
      <c r="C582" s="31">
        <f t="shared" si="166"/>
        <v>80.066356999999982</v>
      </c>
      <c r="D582" s="31">
        <f t="shared" si="166"/>
        <v>450.22031400000003</v>
      </c>
      <c r="E582" s="31">
        <f t="shared" si="166"/>
        <v>509.99074099999996</v>
      </c>
      <c r="F582" s="31">
        <f t="shared" si="164"/>
        <v>-11.719904342341762</v>
      </c>
      <c r="G582" s="31">
        <f t="shared" si="166"/>
        <v>845</v>
      </c>
      <c r="H582" s="31">
        <f t="shared" si="166"/>
        <v>543729.58819299995</v>
      </c>
      <c r="I582" s="31">
        <f t="shared" si="166"/>
        <v>38</v>
      </c>
      <c r="J582" s="31">
        <f t="shared" si="166"/>
        <v>145.47946199999998</v>
      </c>
      <c r="K582" s="31">
        <f t="shared" si="166"/>
        <v>173.828588</v>
      </c>
      <c r="L582" s="31">
        <f t="shared" si="166"/>
        <v>112.87756999999999</v>
      </c>
      <c r="M582" s="31">
        <f t="shared" si="156"/>
        <v>53.997457599415021</v>
      </c>
      <c r="N582" s="109">
        <f>D582/D592*100</f>
        <v>2.8893210075018496</v>
      </c>
    </row>
    <row r="583" spans="1:14" ht="14.25" thickBot="1">
      <c r="A583" s="262"/>
      <c r="B583" s="211" t="s">
        <v>22</v>
      </c>
      <c r="C583" s="31">
        <f t="shared" si="166"/>
        <v>148.35273699999999</v>
      </c>
      <c r="D583" s="31">
        <f t="shared" si="166"/>
        <v>575.82268999999997</v>
      </c>
      <c r="E583" s="31">
        <f t="shared" si="166"/>
        <v>539.92935799999998</v>
      </c>
      <c r="F583" s="31">
        <f t="shared" si="164"/>
        <v>6.6477829864550513</v>
      </c>
      <c r="G583" s="31">
        <f t="shared" si="166"/>
        <v>22528</v>
      </c>
      <c r="H583" s="31">
        <f t="shared" si="166"/>
        <v>623844.3482120001</v>
      </c>
      <c r="I583" s="31">
        <f t="shared" si="166"/>
        <v>290</v>
      </c>
      <c r="J583" s="31">
        <f t="shared" si="166"/>
        <v>63.974441999999996</v>
      </c>
      <c r="K583" s="31">
        <f t="shared" si="166"/>
        <v>122.45578200000001</v>
      </c>
      <c r="L583" s="31">
        <f t="shared" si="166"/>
        <v>73.039200000000008</v>
      </c>
      <c r="M583" s="31">
        <f t="shared" si="156"/>
        <v>67.657616731837152</v>
      </c>
      <c r="N583" s="109">
        <f>D583/D592*100</f>
        <v>3.6953832225642866</v>
      </c>
    </row>
    <row r="584" spans="1:14" ht="14.25" thickBot="1">
      <c r="A584" s="262"/>
      <c r="B584" s="211" t="s">
        <v>23</v>
      </c>
      <c r="C584" s="31">
        <f t="shared" si="166"/>
        <v>18.045743999999999</v>
      </c>
      <c r="D584" s="31">
        <f t="shared" si="166"/>
        <v>39.247802</v>
      </c>
      <c r="E584" s="31">
        <f t="shared" si="166"/>
        <v>52.687367000000002</v>
      </c>
      <c r="F584" s="31">
        <f t="shared" si="164"/>
        <v>-25.508135565020741</v>
      </c>
      <c r="G584" s="31">
        <f t="shared" si="166"/>
        <v>405</v>
      </c>
      <c r="H584" s="31">
        <f t="shared" si="166"/>
        <v>193306.31999999998</v>
      </c>
      <c r="I584" s="31">
        <f t="shared" si="166"/>
        <v>3</v>
      </c>
      <c r="J584" s="31">
        <f t="shared" si="166"/>
        <v>7.8669979999999997</v>
      </c>
      <c r="K584" s="31">
        <f t="shared" si="166"/>
        <v>13.431698000000001</v>
      </c>
      <c r="L584" s="31">
        <f t="shared" si="166"/>
        <v>10.62</v>
      </c>
      <c r="M584" s="31">
        <f t="shared" si="156"/>
        <v>26.475499058380432</v>
      </c>
      <c r="N584" s="109">
        <f>D584/D592*100</f>
        <v>0.25187557133833166</v>
      </c>
    </row>
    <row r="585" spans="1:14" ht="14.25" thickBot="1">
      <c r="A585" s="262"/>
      <c r="B585" s="211" t="s">
        <v>24</v>
      </c>
      <c r="C585" s="31">
        <f t="shared" si="166"/>
        <v>253.84067900000005</v>
      </c>
      <c r="D585" s="31">
        <f t="shared" si="166"/>
        <v>1044.2527269999998</v>
      </c>
      <c r="E585" s="31">
        <f t="shared" si="166"/>
        <v>803.36250449999989</v>
      </c>
      <c r="F585" s="31">
        <f t="shared" si="164"/>
        <v>29.985245907129581</v>
      </c>
      <c r="G585" s="31">
        <f t="shared" si="166"/>
        <v>2566</v>
      </c>
      <c r="H585" s="31">
        <f t="shared" si="166"/>
        <v>927848.50464400009</v>
      </c>
      <c r="I585" s="31">
        <f t="shared" si="166"/>
        <v>264</v>
      </c>
      <c r="J585" s="31">
        <f t="shared" si="166"/>
        <v>217.12171599999999</v>
      </c>
      <c r="K585" s="31">
        <f t="shared" si="166"/>
        <v>417.18661700000007</v>
      </c>
      <c r="L585" s="31">
        <f t="shared" si="166"/>
        <v>279.16991500000006</v>
      </c>
      <c r="M585" s="31">
        <f t="shared" si="156"/>
        <v>49.438243372320393</v>
      </c>
      <c r="N585" s="109">
        <f>D585/D592*100</f>
        <v>6.7015664274584301</v>
      </c>
    </row>
    <row r="586" spans="1:14" ht="14.25" thickBot="1">
      <c r="A586" s="262"/>
      <c r="B586" s="211" t="s">
        <v>25</v>
      </c>
      <c r="C586" s="31">
        <f t="shared" si="166"/>
        <v>1097.7691159999999</v>
      </c>
      <c r="D586" s="31">
        <f t="shared" si="166"/>
        <v>4616.4903940000004</v>
      </c>
      <c r="E586" s="31">
        <f t="shared" si="166"/>
        <v>2823.6295330000003</v>
      </c>
      <c r="F586" s="31">
        <f t="shared" si="164"/>
        <v>63.494903989587925</v>
      </c>
      <c r="G586" s="31">
        <f t="shared" si="166"/>
        <v>602</v>
      </c>
      <c r="H586" s="31">
        <f t="shared" si="166"/>
        <v>81005.928820000001</v>
      </c>
      <c r="I586" s="31">
        <f t="shared" si="166"/>
        <v>1379</v>
      </c>
      <c r="J586" s="31">
        <f t="shared" si="166"/>
        <v>1145.4415349999999</v>
      </c>
      <c r="K586" s="31">
        <f t="shared" si="166"/>
        <v>1421.4849979999999</v>
      </c>
      <c r="L586" s="31">
        <f t="shared" si="166"/>
        <v>1319.3850330000002</v>
      </c>
      <c r="M586" s="31">
        <f t="shared" si="156"/>
        <v>7.7384510545679071</v>
      </c>
      <c r="N586" s="109">
        <f>D586/D592*100</f>
        <v>29.626656686829751</v>
      </c>
    </row>
    <row r="587" spans="1:14" ht="14.25" thickBot="1">
      <c r="A587" s="262"/>
      <c r="B587" s="211" t="s">
        <v>26</v>
      </c>
      <c r="C587" s="31">
        <f t="shared" si="166"/>
        <v>308.38988699999999</v>
      </c>
      <c r="D587" s="31">
        <f t="shared" si="166"/>
        <v>1056.458781</v>
      </c>
      <c r="E587" s="31">
        <f t="shared" si="166"/>
        <v>1199.338393</v>
      </c>
      <c r="F587" s="31">
        <f t="shared" si="164"/>
        <v>-11.91320254849875</v>
      </c>
      <c r="G587" s="31">
        <f t="shared" si="166"/>
        <v>54004</v>
      </c>
      <c r="H587" s="31">
        <f t="shared" si="166"/>
        <v>10227438.660131004</v>
      </c>
      <c r="I587" s="31">
        <f t="shared" si="166"/>
        <v>54840</v>
      </c>
      <c r="J587" s="31">
        <f t="shared" si="166"/>
        <v>146.02593200000001</v>
      </c>
      <c r="K587" s="31">
        <f t="shared" si="166"/>
        <v>401.79995200000002</v>
      </c>
      <c r="L587" s="31">
        <f t="shared" si="166"/>
        <v>289.80531800000006</v>
      </c>
      <c r="M587" s="31">
        <f t="shared" si="156"/>
        <v>38.644782218937728</v>
      </c>
      <c r="N587" s="109">
        <f>D587/D592*100</f>
        <v>6.7798996504255822</v>
      </c>
    </row>
    <row r="588" spans="1:14" ht="14.25" thickBot="1">
      <c r="A588" s="262"/>
      <c r="B588" s="211" t="s">
        <v>27</v>
      </c>
      <c r="C588" s="31">
        <f t="shared" si="166"/>
        <v>13.504216999999999</v>
      </c>
      <c r="D588" s="31">
        <f t="shared" si="166"/>
        <v>113.60951600000001</v>
      </c>
      <c r="E588" s="31">
        <f t="shared" si="166"/>
        <v>85.401946999999993</v>
      </c>
      <c r="F588" s="31">
        <f t="shared" si="164"/>
        <v>33.029187261971934</v>
      </c>
      <c r="G588" s="31">
        <f t="shared" si="166"/>
        <v>38</v>
      </c>
      <c r="H588" s="31">
        <f t="shared" si="166"/>
        <v>33480.251092999999</v>
      </c>
      <c r="I588" s="31">
        <f t="shared" si="166"/>
        <v>0</v>
      </c>
      <c r="J588" s="31">
        <f t="shared" si="166"/>
        <v>1.84E-2</v>
      </c>
      <c r="K588" s="31">
        <f t="shared" si="166"/>
        <v>71.0184</v>
      </c>
      <c r="L588" s="31">
        <f t="shared" si="166"/>
        <v>0</v>
      </c>
      <c r="M588" s="31" t="e">
        <f t="shared" si="156"/>
        <v>#DIV/0!</v>
      </c>
      <c r="N588" s="109">
        <f>D588/D592*100</f>
        <v>0.72909717981076594</v>
      </c>
    </row>
    <row r="589" spans="1:14" ht="14.25" thickBot="1">
      <c r="A589" s="262"/>
      <c r="B589" s="14" t="s">
        <v>28</v>
      </c>
      <c r="C589" s="31">
        <f t="shared" si="166"/>
        <v>15</v>
      </c>
      <c r="D589" s="31">
        <f t="shared" si="166"/>
        <v>91.124596999999994</v>
      </c>
      <c r="E589" s="31">
        <f t="shared" si="166"/>
        <v>78.39</v>
      </c>
      <c r="F589" s="31">
        <f t="shared" si="164"/>
        <v>16.245180507717812</v>
      </c>
      <c r="G589" s="31">
        <f t="shared" si="166"/>
        <v>21</v>
      </c>
      <c r="H589" s="31">
        <f t="shared" si="166"/>
        <v>27470.18</v>
      </c>
      <c r="I589" s="31">
        <f t="shared" si="166"/>
        <v>0</v>
      </c>
      <c r="J589" s="31">
        <f t="shared" si="166"/>
        <v>0</v>
      </c>
      <c r="K589" s="31">
        <f t="shared" si="166"/>
        <v>71</v>
      </c>
      <c r="L589" s="31">
        <f t="shared" si="166"/>
        <v>0</v>
      </c>
      <c r="M589" s="31" t="e">
        <f t="shared" si="156"/>
        <v>#DIV/0!</v>
      </c>
      <c r="N589" s="109">
        <f>D589/D592*100</f>
        <v>0.58479860687103502</v>
      </c>
    </row>
    <row r="590" spans="1:14" ht="14.25" thickBot="1">
      <c r="A590" s="262"/>
      <c r="B590" s="14" t="s">
        <v>29</v>
      </c>
      <c r="C590" s="31">
        <f t="shared" si="166"/>
        <v>0</v>
      </c>
      <c r="D590" s="31">
        <f t="shared" si="166"/>
        <v>17.862876999999997</v>
      </c>
      <c r="E590" s="31">
        <f t="shared" si="166"/>
        <v>5.953811</v>
      </c>
      <c r="F590" s="31">
        <f t="shared" si="164"/>
        <v>200.02425337317558</v>
      </c>
      <c r="G590" s="31">
        <f t="shared" si="166"/>
        <v>8</v>
      </c>
      <c r="H590" s="31">
        <f t="shared" si="166"/>
        <v>9074.3631299999997</v>
      </c>
      <c r="I590" s="31">
        <f t="shared" si="166"/>
        <v>0</v>
      </c>
      <c r="J590" s="31">
        <f t="shared" si="166"/>
        <v>1.84E-2</v>
      </c>
      <c r="K590" s="31">
        <f t="shared" si="166"/>
        <v>1.84E-2</v>
      </c>
      <c r="L590" s="31">
        <f t="shared" si="166"/>
        <v>0</v>
      </c>
      <c r="M590" s="31" t="e">
        <f t="shared" si="156"/>
        <v>#DIV/0!</v>
      </c>
      <c r="N590" s="109">
        <f>D590/D592*100</f>
        <v>0.11463628842505227</v>
      </c>
    </row>
    <row r="591" spans="1:14" ht="14.25" thickBot="1">
      <c r="A591" s="262"/>
      <c r="B591" s="14" t="s">
        <v>30</v>
      </c>
      <c r="C591" s="31">
        <f t="shared" si="166"/>
        <v>-1.4957829999999999</v>
      </c>
      <c r="D591" s="31">
        <f t="shared" si="166"/>
        <v>4.5293999999999999</v>
      </c>
      <c r="E591" s="31">
        <f t="shared" si="166"/>
        <v>7.0138059999999998</v>
      </c>
      <c r="F591" s="31">
        <f t="shared" si="164"/>
        <v>-35.421652666184379</v>
      </c>
      <c r="G591" s="31">
        <f t="shared" si="166"/>
        <v>7</v>
      </c>
      <c r="H591" s="31">
        <f t="shared" si="166"/>
        <v>96.189340000000001</v>
      </c>
      <c r="I591" s="31">
        <f t="shared" si="166"/>
        <v>0</v>
      </c>
      <c r="J591" s="31">
        <f t="shared" si="166"/>
        <v>0</v>
      </c>
      <c r="K591" s="31">
        <f t="shared" si="166"/>
        <v>0</v>
      </c>
      <c r="L591" s="31">
        <f t="shared" si="166"/>
        <v>0</v>
      </c>
      <c r="M591" s="31" t="e">
        <f t="shared" si="156"/>
        <v>#DIV/0!</v>
      </c>
      <c r="N591" s="109">
        <f>D591/D592*100</f>
        <v>2.9067747865723526E-2</v>
      </c>
    </row>
    <row r="592" spans="1:14" ht="14.25" thickBot="1">
      <c r="A592" s="266"/>
      <c r="B592" s="35" t="s">
        <v>49</v>
      </c>
      <c r="C592" s="36">
        <f t="shared" ref="C592:L592" si="167">C580+C582+C583+C584+C585+C586+C587+C588</f>
        <v>5033.5160610000012</v>
      </c>
      <c r="D592" s="36">
        <f t="shared" si="167"/>
        <v>15582.21855</v>
      </c>
      <c r="E592" s="36">
        <f t="shared" si="167"/>
        <v>13765.372486499997</v>
      </c>
      <c r="F592" s="36">
        <f t="shared" si="164"/>
        <v>13.198669816467543</v>
      </c>
      <c r="G592" s="36">
        <f t="shared" si="167"/>
        <v>139865</v>
      </c>
      <c r="H592" s="36">
        <f t="shared" si="167"/>
        <v>21094187.191544004</v>
      </c>
      <c r="I592" s="36">
        <f t="shared" si="167"/>
        <v>64277</v>
      </c>
      <c r="J592" s="36">
        <f t="shared" si="167"/>
        <v>4754.7516540000006</v>
      </c>
      <c r="K592" s="36">
        <f t="shared" si="167"/>
        <v>9733.4052880000036</v>
      </c>
      <c r="L592" s="36">
        <f t="shared" si="167"/>
        <v>7278.5309779999998</v>
      </c>
      <c r="M592" s="36">
        <f t="shared" si="156"/>
        <v>33.727606812694447</v>
      </c>
      <c r="N592" s="115">
        <f>D592/D592*100</f>
        <v>100</v>
      </c>
    </row>
    <row r="593" spans="1:9">
      <c r="A593" s="43" t="s">
        <v>50</v>
      </c>
      <c r="B593" s="43"/>
      <c r="C593" s="43"/>
      <c r="D593" s="43"/>
      <c r="E593" s="43"/>
      <c r="F593" s="43"/>
      <c r="G593" s="43"/>
      <c r="H593" s="43"/>
      <c r="I593" s="43"/>
    </row>
    <row r="594" spans="1:9">
      <c r="A594" s="43" t="s">
        <v>51</v>
      </c>
      <c r="B594" s="43"/>
      <c r="C594" s="43"/>
      <c r="D594" s="43"/>
      <c r="E594" s="43"/>
      <c r="F594" s="43"/>
      <c r="G594" s="43"/>
      <c r="H594" s="43"/>
      <c r="I594" s="43"/>
    </row>
  </sheetData>
  <mergeCells count="92">
    <mergeCell ref="A381:A393"/>
    <mergeCell ref="A411:N411"/>
    <mergeCell ref="A59:A71"/>
    <mergeCell ref="A72:A84"/>
    <mergeCell ref="C4:F4"/>
    <mergeCell ref="G4:H4"/>
    <mergeCell ref="I4:M4"/>
    <mergeCell ref="J5:L5"/>
    <mergeCell ref="D5:D6"/>
    <mergeCell ref="E5:E6"/>
    <mergeCell ref="G5:G6"/>
    <mergeCell ref="H5:H6"/>
    <mergeCell ref="A4:A6"/>
    <mergeCell ref="A7:A19"/>
    <mergeCell ref="A124:A136"/>
    <mergeCell ref="A137:A149"/>
    <mergeCell ref="A150:A162"/>
    <mergeCell ref="A3:N3"/>
    <mergeCell ref="C222:F222"/>
    <mergeCell ref="G222:H222"/>
    <mergeCell ref="I222:M222"/>
    <mergeCell ref="A221:N221"/>
    <mergeCell ref="A20:A32"/>
    <mergeCell ref="A33:A45"/>
    <mergeCell ref="A46:A58"/>
    <mergeCell ref="A85:A97"/>
    <mergeCell ref="A98:A110"/>
    <mergeCell ref="A111:A123"/>
    <mergeCell ref="A163:A175"/>
    <mergeCell ref="A176:A188"/>
    <mergeCell ref="A189:A201"/>
    <mergeCell ref="N4:N5"/>
    <mergeCell ref="J223:L223"/>
    <mergeCell ref="D223:D224"/>
    <mergeCell ref="E223:E224"/>
    <mergeCell ref="G223:G224"/>
    <mergeCell ref="H223:H224"/>
    <mergeCell ref="C538:F538"/>
    <mergeCell ref="G538:H538"/>
    <mergeCell ref="I538:M538"/>
    <mergeCell ref="J539:L539"/>
    <mergeCell ref="D539:D540"/>
    <mergeCell ref="E539:E540"/>
    <mergeCell ref="G539:G540"/>
    <mergeCell ref="H539:H540"/>
    <mergeCell ref="A537:N537"/>
    <mergeCell ref="C412:F412"/>
    <mergeCell ref="G412:H412"/>
    <mergeCell ref="I412:M412"/>
    <mergeCell ref="J413:L413"/>
    <mergeCell ref="D413:D414"/>
    <mergeCell ref="E413:E414"/>
    <mergeCell ref="G413:G414"/>
    <mergeCell ref="H413:H414"/>
    <mergeCell ref="A329:A341"/>
    <mergeCell ref="A202:A214"/>
    <mergeCell ref="A222:A237"/>
    <mergeCell ref="A238:A250"/>
    <mergeCell ref="A251:A263"/>
    <mergeCell ref="A264:A276"/>
    <mergeCell ref="A567:A579"/>
    <mergeCell ref="A580:A592"/>
    <mergeCell ref="C5:C6"/>
    <mergeCell ref="C223:C224"/>
    <mergeCell ref="C413:C414"/>
    <mergeCell ref="C539:C540"/>
    <mergeCell ref="A493:A505"/>
    <mergeCell ref="A506:A518"/>
    <mergeCell ref="A519:A531"/>
    <mergeCell ref="A538:A553"/>
    <mergeCell ref="A554:A566"/>
    <mergeCell ref="A428:A440"/>
    <mergeCell ref="A441:A453"/>
    <mergeCell ref="A454:A466"/>
    <mergeCell ref="A467:A479"/>
    <mergeCell ref="A480:A492"/>
    <mergeCell ref="N222:N223"/>
    <mergeCell ref="N412:N413"/>
    <mergeCell ref="N538:N539"/>
    <mergeCell ref="A1:N2"/>
    <mergeCell ref="A219:N220"/>
    <mergeCell ref="A409:N410"/>
    <mergeCell ref="A535:N536"/>
    <mergeCell ref="A342:A354"/>
    <mergeCell ref="A355:A367"/>
    <mergeCell ref="A368:A380"/>
    <mergeCell ref="A394:A406"/>
    <mergeCell ref="A412:A427"/>
    <mergeCell ref="A277:A289"/>
    <mergeCell ref="A290:A302"/>
    <mergeCell ref="A303:A315"/>
    <mergeCell ref="A316:A328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7"/>
  <sheetViews>
    <sheetView workbookViewId="0">
      <selection activeCell="E20" sqref="E20"/>
    </sheetView>
  </sheetViews>
  <sheetFormatPr defaultColWidth="9" defaultRowHeight="20.25"/>
  <cols>
    <col min="1" max="1" width="11.875" style="1" customWidth="1"/>
    <col min="2" max="5" width="9" style="1"/>
    <col min="6" max="6" width="9" style="1" customWidth="1"/>
    <col min="7" max="16384" width="9" style="1"/>
  </cols>
  <sheetData>
    <row r="1" spans="1:11">
      <c r="A1" s="2"/>
      <c r="B1" s="2"/>
      <c r="C1" s="2"/>
      <c r="D1" s="2" t="s">
        <v>120</v>
      </c>
      <c r="E1" s="2"/>
      <c r="F1" s="2"/>
      <c r="G1" s="2"/>
      <c r="H1" s="2"/>
      <c r="I1" s="2"/>
      <c r="J1" s="6"/>
      <c r="K1" s="6"/>
    </row>
    <row r="2" spans="1:11">
      <c r="A2" s="2"/>
      <c r="B2" s="2"/>
      <c r="C2" s="2"/>
      <c r="D2" s="288" t="s">
        <v>131</v>
      </c>
      <c r="E2" s="288"/>
      <c r="F2" s="288"/>
      <c r="G2" s="288"/>
      <c r="H2" s="288"/>
      <c r="I2" s="288"/>
      <c r="J2" s="2" t="s">
        <v>70</v>
      </c>
    </row>
    <row r="3" spans="1:11">
      <c r="A3" s="287" t="s">
        <v>71</v>
      </c>
      <c r="B3" s="287" t="s">
        <v>72</v>
      </c>
      <c r="C3" s="287"/>
      <c r="D3" s="287" t="s">
        <v>73</v>
      </c>
      <c r="E3" s="287"/>
      <c r="F3" s="287" t="s">
        <v>67</v>
      </c>
      <c r="G3" s="287"/>
      <c r="H3" s="287" t="s">
        <v>68</v>
      </c>
      <c r="I3" s="287"/>
      <c r="J3" s="287" t="s">
        <v>69</v>
      </c>
      <c r="K3" s="287"/>
    </row>
    <row r="4" spans="1:11">
      <c r="A4" s="287"/>
      <c r="B4" s="178" t="s">
        <v>9</v>
      </c>
      <c r="C4" s="178" t="s">
        <v>49</v>
      </c>
      <c r="D4" s="178" t="s">
        <v>9</v>
      </c>
      <c r="E4" s="178" t="s">
        <v>74</v>
      </c>
      <c r="F4" s="178" t="s">
        <v>9</v>
      </c>
      <c r="G4" s="178" t="s">
        <v>74</v>
      </c>
      <c r="H4" s="178" t="s">
        <v>9</v>
      </c>
      <c r="I4" s="178" t="s">
        <v>74</v>
      </c>
      <c r="J4" s="178" t="s">
        <v>9</v>
      </c>
      <c r="K4" s="178" t="s">
        <v>74</v>
      </c>
    </row>
    <row r="5" spans="1:11">
      <c r="A5" s="178" t="s">
        <v>56</v>
      </c>
      <c r="B5" s="119">
        <v>1103</v>
      </c>
      <c r="C5" s="119">
        <v>2062</v>
      </c>
      <c r="D5" s="119">
        <v>443</v>
      </c>
      <c r="E5" s="119">
        <v>713</v>
      </c>
      <c r="F5" s="119">
        <v>305</v>
      </c>
      <c r="G5" s="119">
        <v>655</v>
      </c>
      <c r="H5" s="119">
        <v>239</v>
      </c>
      <c r="I5" s="119">
        <v>481</v>
      </c>
      <c r="J5" s="119">
        <v>116</v>
      </c>
      <c r="K5" s="119">
        <v>213</v>
      </c>
    </row>
    <row r="6" spans="1:11">
      <c r="A6" s="178" t="s">
        <v>75</v>
      </c>
      <c r="B6" s="3">
        <v>8</v>
      </c>
      <c r="C6" s="3">
        <v>20</v>
      </c>
      <c r="D6" s="3">
        <v>4</v>
      </c>
      <c r="E6" s="3">
        <v>9</v>
      </c>
      <c r="F6" s="4">
        <v>0</v>
      </c>
      <c r="G6" s="4">
        <v>0</v>
      </c>
      <c r="H6" s="4">
        <v>4</v>
      </c>
      <c r="I6" s="4">
        <v>11</v>
      </c>
      <c r="J6" s="4">
        <v>0</v>
      </c>
      <c r="K6" s="4">
        <v>0</v>
      </c>
    </row>
    <row r="7" spans="1:11">
      <c r="A7" s="178" t="s">
        <v>58</v>
      </c>
      <c r="B7" s="3">
        <v>1</v>
      </c>
      <c r="C7" s="3">
        <v>2</v>
      </c>
      <c r="D7" s="3">
        <v>1</v>
      </c>
      <c r="E7" s="3">
        <v>2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</row>
    <row r="8" spans="1:11">
      <c r="A8" s="178" t="s">
        <v>76</v>
      </c>
      <c r="B8" s="3">
        <v>4</v>
      </c>
      <c r="C8" s="3">
        <v>4</v>
      </c>
      <c r="D8" s="3">
        <v>1</v>
      </c>
      <c r="E8" s="3">
        <v>1</v>
      </c>
      <c r="F8" s="3">
        <v>3</v>
      </c>
      <c r="G8" s="3">
        <v>3</v>
      </c>
      <c r="H8" s="3">
        <v>0</v>
      </c>
      <c r="I8" s="3">
        <v>0</v>
      </c>
      <c r="J8" s="3">
        <v>0</v>
      </c>
      <c r="K8" s="3">
        <v>0</v>
      </c>
    </row>
    <row r="9" spans="1:11">
      <c r="A9" s="178" t="s">
        <v>77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286" t="s">
        <v>78</v>
      </c>
      <c r="K9" s="286"/>
    </row>
    <row r="10" spans="1:11">
      <c r="A10" s="178" t="s">
        <v>60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178" t="s">
        <v>61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286" t="s">
        <v>78</v>
      </c>
      <c r="K11" s="286"/>
    </row>
    <row r="12" spans="1:11">
      <c r="A12" s="178" t="s">
        <v>90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286" t="s">
        <v>78</v>
      </c>
      <c r="K12" s="286"/>
    </row>
    <row r="13" spans="1:11">
      <c r="A13" s="178" t="s">
        <v>79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286" t="s">
        <v>78</v>
      </c>
      <c r="I13" s="286"/>
      <c r="J13" s="286" t="s">
        <v>78</v>
      </c>
      <c r="K13" s="286"/>
    </row>
    <row r="14" spans="1:11">
      <c r="A14" s="178" t="s">
        <v>80</v>
      </c>
      <c r="B14" s="3">
        <v>0</v>
      </c>
      <c r="C14" s="3">
        <v>0</v>
      </c>
      <c r="D14" s="3">
        <v>0</v>
      </c>
      <c r="E14" s="3">
        <v>0</v>
      </c>
      <c r="F14" s="286" t="s">
        <v>78</v>
      </c>
      <c r="G14" s="286"/>
      <c r="H14" s="286" t="s">
        <v>78</v>
      </c>
      <c r="I14" s="286"/>
      <c r="J14" s="286" t="s">
        <v>78</v>
      </c>
      <c r="K14" s="286"/>
    </row>
    <row r="15" spans="1:11">
      <c r="A15" s="178" t="s">
        <v>62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>
      <c r="A16" s="178" t="s">
        <v>63</v>
      </c>
      <c r="B16" s="118">
        <v>5</v>
      </c>
      <c r="C16" s="118">
        <v>13</v>
      </c>
      <c r="D16" s="118">
        <v>1</v>
      </c>
      <c r="E16" s="118">
        <v>3</v>
      </c>
      <c r="F16" s="118">
        <v>2</v>
      </c>
      <c r="G16" s="118">
        <v>5</v>
      </c>
      <c r="H16" s="118">
        <v>2</v>
      </c>
      <c r="I16" s="118">
        <v>5</v>
      </c>
      <c r="J16" s="184">
        <v>0</v>
      </c>
      <c r="K16" s="184">
        <v>0</v>
      </c>
    </row>
    <row r="17" spans="1:11">
      <c r="A17" s="178" t="s">
        <v>64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178" t="s">
        <v>81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178" t="s">
        <v>82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286" t="s">
        <v>78</v>
      </c>
      <c r="I19" s="286"/>
      <c r="J19" s="286" t="s">
        <v>78</v>
      </c>
      <c r="K19" s="286"/>
    </row>
    <row r="20" spans="1:11">
      <c r="A20" s="178" t="s">
        <v>83</v>
      </c>
      <c r="B20" s="3">
        <v>0</v>
      </c>
      <c r="C20" s="3">
        <v>0</v>
      </c>
      <c r="D20" s="3">
        <v>0</v>
      </c>
      <c r="E20" s="3">
        <v>0</v>
      </c>
      <c r="F20" s="286" t="s">
        <v>78</v>
      </c>
      <c r="G20" s="286"/>
      <c r="H20" s="286" t="s">
        <v>78</v>
      </c>
      <c r="I20" s="286"/>
      <c r="J20" s="286" t="s">
        <v>78</v>
      </c>
      <c r="K20" s="286"/>
    </row>
    <row r="21" spans="1:11">
      <c r="A21" s="178" t="s">
        <v>84</v>
      </c>
      <c r="B21" s="3">
        <v>0</v>
      </c>
      <c r="C21" s="3">
        <v>0</v>
      </c>
      <c r="D21" s="3">
        <v>0</v>
      </c>
      <c r="E21" s="3">
        <v>0</v>
      </c>
      <c r="F21" s="286" t="s">
        <v>78</v>
      </c>
      <c r="G21" s="286"/>
      <c r="H21" s="286" t="s">
        <v>78</v>
      </c>
      <c r="I21" s="286"/>
      <c r="J21" s="286" t="s">
        <v>78</v>
      </c>
      <c r="K21" s="286"/>
    </row>
    <row r="22" spans="1:11">
      <c r="A22" s="178" t="s">
        <v>85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286" t="s">
        <v>78</v>
      </c>
      <c r="I22" s="286"/>
      <c r="J22" s="286" t="s">
        <v>78</v>
      </c>
      <c r="K22" s="286"/>
    </row>
    <row r="23" spans="1:11">
      <c r="A23" s="178" t="s">
        <v>86</v>
      </c>
      <c r="B23" s="3">
        <v>0</v>
      </c>
      <c r="C23" s="3">
        <v>0</v>
      </c>
      <c r="D23" s="3">
        <v>0</v>
      </c>
      <c r="E23" s="3">
        <v>0</v>
      </c>
      <c r="F23" s="286" t="s">
        <v>78</v>
      </c>
      <c r="G23" s="286"/>
      <c r="H23" s="286" t="s">
        <v>78</v>
      </c>
      <c r="I23" s="286"/>
      <c r="J23" s="286" t="s">
        <v>78</v>
      </c>
      <c r="K23" s="286"/>
    </row>
    <row r="24" spans="1:11">
      <c r="A24" s="178" t="s">
        <v>87</v>
      </c>
      <c r="B24" s="3">
        <v>0</v>
      </c>
      <c r="C24" s="3">
        <v>0</v>
      </c>
      <c r="D24" s="3">
        <v>0</v>
      </c>
      <c r="E24" s="3">
        <v>0</v>
      </c>
      <c r="F24" s="286" t="s">
        <v>78</v>
      </c>
      <c r="G24" s="286"/>
      <c r="H24" s="286" t="s">
        <v>78</v>
      </c>
      <c r="I24" s="286"/>
      <c r="J24" s="286" t="s">
        <v>78</v>
      </c>
      <c r="K24" s="286"/>
    </row>
    <row r="25" spans="1:11">
      <c r="A25" s="178" t="s">
        <v>49</v>
      </c>
      <c r="B25" s="3">
        <f>B5+B6+B7+B8+B9+B10+B11+B12+B13+B15+B14+B16+B17+B18+B19+B20+B21+B22+B23+B24</f>
        <v>1121</v>
      </c>
      <c r="C25" s="3">
        <f t="shared" ref="C25:E25" si="0">C5+C6+C7+C8+C9+C10+C11+C12+C13+C15+C14+C16+C17+C18+C19+C20+C21+C22+C23+C24</f>
        <v>2101</v>
      </c>
      <c r="D25" s="3">
        <f t="shared" si="0"/>
        <v>450</v>
      </c>
      <c r="E25" s="3">
        <f t="shared" si="0"/>
        <v>728</v>
      </c>
      <c r="F25" s="3">
        <f>F5+F6+F7+F8+F9+F10+F11+F12+F13</f>
        <v>308</v>
      </c>
      <c r="G25" s="3">
        <f>G5+G6+G7+G8+G9+G10+G11+G12+G13</f>
        <v>658</v>
      </c>
      <c r="H25" s="3">
        <f>H10+H9+H8+H7+H6+H5+H11+H16</f>
        <v>245</v>
      </c>
      <c r="I25" s="3">
        <f>I10+I9+I8+I7+I6+I5+I11+I16</f>
        <v>497</v>
      </c>
      <c r="J25" s="3">
        <f>J8+J7+J6+J5</f>
        <v>116</v>
      </c>
      <c r="K25" s="3">
        <f>K8+K7+K6+K5</f>
        <v>213</v>
      </c>
    </row>
    <row r="27" spans="1:11">
      <c r="A27" s="5" t="s">
        <v>88</v>
      </c>
    </row>
  </sheetData>
  <mergeCells count="31">
    <mergeCell ref="D2:I2"/>
    <mergeCell ref="B3:C3"/>
    <mergeCell ref="D3:E3"/>
    <mergeCell ref="F3:G3"/>
    <mergeCell ref="H3:I3"/>
    <mergeCell ref="H14:I14"/>
    <mergeCell ref="J14:K14"/>
    <mergeCell ref="H19:I19"/>
    <mergeCell ref="J19:K19"/>
    <mergeCell ref="J3:K3"/>
    <mergeCell ref="J9:K9"/>
    <mergeCell ref="J11:K11"/>
    <mergeCell ref="J12:K12"/>
    <mergeCell ref="H13:I13"/>
    <mergeCell ref="J13:K13"/>
    <mergeCell ref="F24:G24"/>
    <mergeCell ref="H24:I24"/>
    <mergeCell ref="J24:K24"/>
    <mergeCell ref="A3:A4"/>
    <mergeCell ref="H22:I22"/>
    <mergeCell ref="J22:K22"/>
    <mergeCell ref="F23:G23"/>
    <mergeCell ref="H23:I23"/>
    <mergeCell ref="J23:K23"/>
    <mergeCell ref="F20:G20"/>
    <mergeCell ref="H20:I20"/>
    <mergeCell ref="J20:K20"/>
    <mergeCell ref="F21:G21"/>
    <mergeCell ref="H21:I21"/>
    <mergeCell ref="J21:K21"/>
    <mergeCell ref="F14:G14"/>
  </mergeCells>
  <phoneticPr fontId="20" type="noConversion"/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C21" sqref="C21"/>
    </sheetView>
  </sheetViews>
  <sheetFormatPr defaultRowHeight="13.5"/>
  <cols>
    <col min="1" max="1" width="13.625" bestFit="1" customWidth="1"/>
    <col min="2" max="2" width="9.375" customWidth="1"/>
    <col min="3" max="3" width="9.5" bestFit="1" customWidth="1"/>
  </cols>
  <sheetData>
    <row r="1" spans="1:11" ht="25.5">
      <c r="A1" s="289" t="s">
        <v>134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1" ht="20.25">
      <c r="A2" s="140"/>
      <c r="B2" s="140"/>
      <c r="C2" s="140"/>
      <c r="D2" s="141"/>
      <c r="E2" s="142"/>
      <c r="F2" s="142"/>
      <c r="G2" s="142"/>
      <c r="H2" s="143"/>
      <c r="I2" s="144" t="s">
        <v>91</v>
      </c>
      <c r="J2" s="143"/>
      <c r="K2" s="145"/>
    </row>
    <row r="3" spans="1:11" ht="20.25">
      <c r="A3" s="291" t="s">
        <v>71</v>
      </c>
      <c r="B3" s="291" t="s">
        <v>72</v>
      </c>
      <c r="C3" s="291"/>
      <c r="D3" s="291" t="s">
        <v>73</v>
      </c>
      <c r="E3" s="291"/>
      <c r="F3" s="291" t="s">
        <v>67</v>
      </c>
      <c r="G3" s="291"/>
      <c r="H3" s="291" t="s">
        <v>68</v>
      </c>
      <c r="I3" s="291"/>
      <c r="J3" s="291" t="s">
        <v>69</v>
      </c>
      <c r="K3" s="291"/>
    </row>
    <row r="4" spans="1:11" ht="20.25">
      <c r="A4" s="291"/>
      <c r="B4" s="179" t="s">
        <v>9</v>
      </c>
      <c r="C4" s="179" t="s">
        <v>92</v>
      </c>
      <c r="D4" s="179" t="s">
        <v>9</v>
      </c>
      <c r="E4" s="179" t="s">
        <v>92</v>
      </c>
      <c r="F4" s="179" t="s">
        <v>9</v>
      </c>
      <c r="G4" s="179" t="s">
        <v>92</v>
      </c>
      <c r="H4" s="179" t="s">
        <v>9</v>
      </c>
      <c r="I4" s="179" t="s">
        <v>92</v>
      </c>
      <c r="J4" s="179" t="s">
        <v>9</v>
      </c>
      <c r="K4" s="179" t="s">
        <v>92</v>
      </c>
    </row>
    <row r="5" spans="1:11" ht="20.25">
      <c r="A5" s="179" t="s">
        <v>56</v>
      </c>
      <c r="B5" s="146">
        <f>D5+F5+H5+J5</f>
        <v>98.68</v>
      </c>
      <c r="C5" s="146">
        <f>E5+G5+I5+K5</f>
        <v>282.2</v>
      </c>
      <c r="D5" s="146">
        <v>81.320000000000007</v>
      </c>
      <c r="E5" s="146">
        <v>233.61999999999998</v>
      </c>
      <c r="F5" s="146">
        <v>13.69</v>
      </c>
      <c r="G5" s="146">
        <v>36.67</v>
      </c>
      <c r="H5" s="146">
        <v>2.91</v>
      </c>
      <c r="I5" s="146">
        <v>9.19</v>
      </c>
      <c r="J5" s="146">
        <v>0.76</v>
      </c>
      <c r="K5" s="146">
        <v>2.72</v>
      </c>
    </row>
    <row r="6" spans="1:11" ht="20.25">
      <c r="A6" s="179" t="s">
        <v>75</v>
      </c>
      <c r="B6" s="146">
        <f t="shared" ref="B6:C24" si="0">D6+F6+H6+J6</f>
        <v>34.53</v>
      </c>
      <c r="C6" s="146">
        <f t="shared" si="0"/>
        <v>75.580000000000013</v>
      </c>
      <c r="D6" s="147">
        <v>28.7</v>
      </c>
      <c r="E6" s="147">
        <v>63.64</v>
      </c>
      <c r="F6" s="148">
        <v>2.0499999999999998</v>
      </c>
      <c r="G6" s="148">
        <v>2.84</v>
      </c>
      <c r="H6" s="148">
        <v>3.04</v>
      </c>
      <c r="I6" s="148">
        <v>1.81</v>
      </c>
      <c r="J6" s="148">
        <v>0.74</v>
      </c>
      <c r="K6" s="148">
        <v>7.29</v>
      </c>
    </row>
    <row r="7" spans="1:11" ht="20.25">
      <c r="A7" s="179" t="s">
        <v>58</v>
      </c>
      <c r="B7" s="146">
        <f t="shared" si="0"/>
        <v>98.374372641509453</v>
      </c>
      <c r="C7" s="146">
        <f t="shared" si="0"/>
        <v>271.96181037735846</v>
      </c>
      <c r="D7" s="147">
        <v>73.691393396226445</v>
      </c>
      <c r="E7" s="147">
        <v>202.45469433962262</v>
      </c>
      <c r="F7" s="147">
        <v>17.559435849056602</v>
      </c>
      <c r="G7" s="147">
        <v>43.779271698113199</v>
      </c>
      <c r="H7" s="147">
        <v>4.7154707547169803</v>
      </c>
      <c r="I7" s="147">
        <v>11.257155660377357</v>
      </c>
      <c r="J7" s="147">
        <v>2.4080726415094342</v>
      </c>
      <c r="K7" s="147">
        <v>14.470688679245281</v>
      </c>
    </row>
    <row r="8" spans="1:11" ht="20.25">
      <c r="A8" s="179" t="s">
        <v>76</v>
      </c>
      <c r="B8" s="146">
        <f t="shared" si="0"/>
        <v>1.56</v>
      </c>
      <c r="C8" s="146">
        <f t="shared" si="0"/>
        <v>8.39</v>
      </c>
      <c r="D8" s="147">
        <v>1.56</v>
      </c>
      <c r="E8" s="147">
        <v>7.9</v>
      </c>
      <c r="F8" s="147">
        <v>0</v>
      </c>
      <c r="G8" s="147">
        <v>0.49</v>
      </c>
      <c r="H8" s="147">
        <v>0</v>
      </c>
      <c r="I8" s="147">
        <v>0</v>
      </c>
      <c r="J8" s="147">
        <v>0</v>
      </c>
      <c r="K8" s="147">
        <v>0</v>
      </c>
    </row>
    <row r="9" spans="1:11" ht="20.25">
      <c r="A9" s="179" t="s">
        <v>77</v>
      </c>
      <c r="B9" s="146">
        <f t="shared" si="0"/>
        <v>0</v>
      </c>
      <c r="C9" s="146">
        <f t="shared" si="0"/>
        <v>0</v>
      </c>
      <c r="D9" s="152">
        <v>0</v>
      </c>
      <c r="E9" s="152">
        <v>0</v>
      </c>
      <c r="F9" s="152">
        <v>0</v>
      </c>
      <c r="G9" s="152">
        <v>0</v>
      </c>
      <c r="H9" s="152">
        <v>0</v>
      </c>
      <c r="I9" s="152">
        <v>0</v>
      </c>
      <c r="J9" s="152">
        <v>0</v>
      </c>
      <c r="K9" s="152">
        <v>0</v>
      </c>
    </row>
    <row r="10" spans="1:11" ht="20.25">
      <c r="A10" s="179" t="s">
        <v>60</v>
      </c>
      <c r="B10" s="146">
        <f t="shared" si="0"/>
        <v>0</v>
      </c>
      <c r="C10" s="146">
        <f t="shared" si="0"/>
        <v>0.62</v>
      </c>
      <c r="D10" s="151">
        <v>0</v>
      </c>
      <c r="E10" s="151">
        <v>0</v>
      </c>
      <c r="F10" s="151">
        <v>0</v>
      </c>
      <c r="G10" s="151">
        <v>0.62</v>
      </c>
      <c r="H10" s="151">
        <v>0</v>
      </c>
      <c r="I10" s="151">
        <v>0</v>
      </c>
      <c r="J10" s="151">
        <v>0</v>
      </c>
      <c r="K10" s="151">
        <v>0</v>
      </c>
    </row>
    <row r="11" spans="1:11" ht="20.25">
      <c r="A11" s="179" t="s">
        <v>61</v>
      </c>
      <c r="B11" s="146">
        <f t="shared" si="0"/>
        <v>0</v>
      </c>
      <c r="C11" s="146">
        <f t="shared" si="0"/>
        <v>1.27</v>
      </c>
      <c r="D11" s="147">
        <v>0</v>
      </c>
      <c r="E11" s="147">
        <v>1.27</v>
      </c>
      <c r="F11" s="147">
        <v>0</v>
      </c>
      <c r="G11" s="147">
        <v>0</v>
      </c>
      <c r="H11" s="147">
        <v>0</v>
      </c>
      <c r="I11" s="147">
        <v>0</v>
      </c>
      <c r="J11" s="149">
        <v>0</v>
      </c>
      <c r="K11" s="149">
        <v>0</v>
      </c>
    </row>
    <row r="12" spans="1:11" ht="20.25">
      <c r="A12" s="179" t="s">
        <v>93</v>
      </c>
      <c r="B12" s="146">
        <f t="shared" si="0"/>
        <v>0</v>
      </c>
      <c r="C12" s="146">
        <f t="shared" si="0"/>
        <v>0</v>
      </c>
      <c r="D12" s="152">
        <v>0</v>
      </c>
      <c r="E12" s="152">
        <v>0</v>
      </c>
      <c r="F12" s="152">
        <v>0</v>
      </c>
      <c r="G12" s="152">
        <v>0</v>
      </c>
      <c r="H12" s="152">
        <v>0</v>
      </c>
      <c r="I12" s="152">
        <v>0</v>
      </c>
      <c r="J12" s="152">
        <v>0</v>
      </c>
      <c r="K12" s="152">
        <v>0</v>
      </c>
    </row>
    <row r="13" spans="1:11" ht="20.25">
      <c r="A13" s="179" t="s">
        <v>79</v>
      </c>
      <c r="B13" s="146">
        <f t="shared" si="0"/>
        <v>5.9</v>
      </c>
      <c r="C13" s="146">
        <f t="shared" si="0"/>
        <v>13.329999999999998</v>
      </c>
      <c r="D13" s="151">
        <v>2.58</v>
      </c>
      <c r="E13" s="151">
        <v>7.12</v>
      </c>
      <c r="F13" s="151">
        <v>3.32</v>
      </c>
      <c r="G13" s="151">
        <v>6.1</v>
      </c>
      <c r="H13" s="153">
        <v>0</v>
      </c>
      <c r="I13" s="153">
        <v>0.11</v>
      </c>
      <c r="J13" s="152">
        <v>0</v>
      </c>
      <c r="K13" s="152">
        <v>0</v>
      </c>
    </row>
    <row r="14" spans="1:11" ht="20.25">
      <c r="A14" s="179" t="s">
        <v>80</v>
      </c>
      <c r="B14" s="146">
        <f t="shared" si="0"/>
        <v>0</v>
      </c>
      <c r="C14" s="146">
        <f t="shared" si="0"/>
        <v>0</v>
      </c>
      <c r="D14" s="152">
        <v>0</v>
      </c>
      <c r="E14" s="152">
        <v>0</v>
      </c>
      <c r="F14" s="152">
        <v>0</v>
      </c>
      <c r="G14" s="152">
        <v>0</v>
      </c>
      <c r="H14" s="152">
        <v>0</v>
      </c>
      <c r="I14" s="152">
        <v>0</v>
      </c>
      <c r="J14" s="152">
        <v>0</v>
      </c>
      <c r="K14" s="152">
        <v>0</v>
      </c>
    </row>
    <row r="15" spans="1:11" ht="20.25">
      <c r="A15" s="179" t="s">
        <v>62</v>
      </c>
      <c r="B15" s="146">
        <f t="shared" si="0"/>
        <v>7.8359509999999997</v>
      </c>
      <c r="C15" s="146">
        <f t="shared" si="0"/>
        <v>24.499059000000003</v>
      </c>
      <c r="D15" s="147">
        <v>2.8315990000000002</v>
      </c>
      <c r="E15" s="147">
        <v>8.1799550000000014</v>
      </c>
      <c r="F15" s="147">
        <v>2.4283199999999998</v>
      </c>
      <c r="G15" s="147">
        <v>5.9596419999999997</v>
      </c>
      <c r="H15" s="147">
        <v>8.9622999999999994E-2</v>
      </c>
      <c r="I15" s="147">
        <v>0.79526699999999995</v>
      </c>
      <c r="J15" s="147">
        <v>2.4864090000000001</v>
      </c>
      <c r="K15" s="147">
        <v>9.5641949999999998</v>
      </c>
    </row>
    <row r="16" spans="1:11" ht="20.25">
      <c r="A16" s="179" t="s">
        <v>63</v>
      </c>
      <c r="B16" s="146">
        <f t="shared" si="0"/>
        <v>0.7</v>
      </c>
      <c r="C16" s="146">
        <f t="shared" si="0"/>
        <v>0.7</v>
      </c>
      <c r="D16" s="146">
        <v>0</v>
      </c>
      <c r="E16" s="146">
        <v>0</v>
      </c>
      <c r="F16" s="146">
        <v>0.28999999999999998</v>
      </c>
      <c r="G16" s="146">
        <v>0.28999999999999998</v>
      </c>
      <c r="H16" s="146">
        <v>0.41</v>
      </c>
      <c r="I16" s="146">
        <v>0.41</v>
      </c>
      <c r="J16" s="152">
        <v>0</v>
      </c>
      <c r="K16" s="152">
        <v>0</v>
      </c>
    </row>
    <row r="17" spans="1:11" ht="20.25">
      <c r="A17" s="179" t="s">
        <v>64</v>
      </c>
      <c r="B17" s="146">
        <f t="shared" si="0"/>
        <v>8.9829149999999984</v>
      </c>
      <c r="C17" s="146">
        <f t="shared" si="0"/>
        <v>24.880590999999999</v>
      </c>
      <c r="D17" s="152">
        <v>0</v>
      </c>
      <c r="E17" s="152">
        <v>0</v>
      </c>
      <c r="F17" s="152">
        <v>0</v>
      </c>
      <c r="G17" s="152">
        <v>0.122015</v>
      </c>
      <c r="H17" s="152">
        <v>8.3640779999999992</v>
      </c>
      <c r="I17" s="152">
        <v>24.139738999999999</v>
      </c>
      <c r="J17" s="152">
        <v>0.61883699999999997</v>
      </c>
      <c r="K17" s="152">
        <v>0.61883699999999997</v>
      </c>
    </row>
    <row r="18" spans="1:11" ht="20.25">
      <c r="A18" s="179" t="s">
        <v>81</v>
      </c>
      <c r="B18" s="146">
        <f t="shared" si="0"/>
        <v>0</v>
      </c>
      <c r="C18" s="146">
        <f t="shared" si="0"/>
        <v>0</v>
      </c>
      <c r="D18" s="152">
        <v>0</v>
      </c>
      <c r="E18" s="152">
        <v>0</v>
      </c>
      <c r="F18" s="152">
        <v>0</v>
      </c>
      <c r="G18" s="152">
        <v>0</v>
      </c>
      <c r="H18" s="152">
        <v>0</v>
      </c>
      <c r="I18" s="152">
        <v>0</v>
      </c>
      <c r="J18" s="152">
        <v>0</v>
      </c>
      <c r="K18" s="152">
        <v>0</v>
      </c>
    </row>
    <row r="19" spans="1:11" ht="20.25">
      <c r="A19" s="179" t="s">
        <v>82</v>
      </c>
      <c r="B19" s="146">
        <f t="shared" si="0"/>
        <v>0</v>
      </c>
      <c r="C19" s="146">
        <f t="shared" si="0"/>
        <v>0</v>
      </c>
      <c r="D19" s="152">
        <v>0</v>
      </c>
      <c r="E19" s="152">
        <v>0</v>
      </c>
      <c r="F19" s="152">
        <v>0</v>
      </c>
      <c r="G19" s="152">
        <v>0</v>
      </c>
      <c r="H19" s="152">
        <v>0</v>
      </c>
      <c r="I19" s="152">
        <v>0</v>
      </c>
      <c r="J19" s="152">
        <v>0</v>
      </c>
      <c r="K19" s="152">
        <v>0</v>
      </c>
    </row>
    <row r="20" spans="1:11" ht="20.25">
      <c r="A20" s="179" t="s">
        <v>83</v>
      </c>
      <c r="B20" s="146">
        <f t="shared" si="0"/>
        <v>0</v>
      </c>
      <c r="C20" s="146">
        <f t="shared" si="0"/>
        <v>0</v>
      </c>
      <c r="D20" s="152">
        <v>0</v>
      </c>
      <c r="E20" s="152">
        <v>0</v>
      </c>
      <c r="F20" s="152">
        <v>0</v>
      </c>
      <c r="G20" s="152">
        <v>0</v>
      </c>
      <c r="H20" s="152">
        <v>0</v>
      </c>
      <c r="I20" s="152">
        <v>0</v>
      </c>
      <c r="J20" s="152">
        <v>0</v>
      </c>
      <c r="K20" s="152">
        <v>0</v>
      </c>
    </row>
    <row r="21" spans="1:11" ht="20.25">
      <c r="A21" s="179" t="s">
        <v>84</v>
      </c>
      <c r="B21" s="146">
        <f t="shared" si="0"/>
        <v>0</v>
      </c>
      <c r="C21" s="146">
        <f t="shared" si="0"/>
        <v>0</v>
      </c>
      <c r="D21" s="152">
        <v>0</v>
      </c>
      <c r="E21" s="152">
        <v>0</v>
      </c>
      <c r="F21" s="152">
        <v>0</v>
      </c>
      <c r="G21" s="152">
        <v>0</v>
      </c>
      <c r="H21" s="152">
        <v>0</v>
      </c>
      <c r="I21" s="152">
        <v>0</v>
      </c>
      <c r="J21" s="152">
        <v>0</v>
      </c>
      <c r="K21" s="152">
        <v>0</v>
      </c>
    </row>
    <row r="22" spans="1:11" ht="20.25">
      <c r="A22" s="179" t="s">
        <v>85</v>
      </c>
      <c r="B22" s="146">
        <f t="shared" si="0"/>
        <v>0</v>
      </c>
      <c r="C22" s="146">
        <f t="shared" si="0"/>
        <v>0</v>
      </c>
      <c r="D22" s="152">
        <v>0</v>
      </c>
      <c r="E22" s="152">
        <v>0</v>
      </c>
      <c r="F22" s="152">
        <v>0</v>
      </c>
      <c r="G22" s="152">
        <v>0</v>
      </c>
      <c r="H22" s="152">
        <v>0</v>
      </c>
      <c r="I22" s="152">
        <v>0</v>
      </c>
      <c r="J22" s="152">
        <v>0</v>
      </c>
      <c r="K22" s="152">
        <v>0</v>
      </c>
    </row>
    <row r="23" spans="1:11" ht="20.25">
      <c r="A23" s="179" t="s">
        <v>86</v>
      </c>
      <c r="B23" s="146">
        <f t="shared" si="0"/>
        <v>0</v>
      </c>
      <c r="C23" s="146">
        <f t="shared" si="0"/>
        <v>0</v>
      </c>
      <c r="D23" s="152">
        <v>0</v>
      </c>
      <c r="E23" s="152">
        <v>0</v>
      </c>
      <c r="F23" s="152">
        <v>0</v>
      </c>
      <c r="G23" s="152">
        <v>0</v>
      </c>
      <c r="H23" s="152">
        <v>0</v>
      </c>
      <c r="I23" s="152">
        <v>0</v>
      </c>
      <c r="J23" s="152">
        <v>0</v>
      </c>
      <c r="K23" s="152">
        <v>0</v>
      </c>
    </row>
    <row r="24" spans="1:11" ht="20.25">
      <c r="A24" s="179" t="s">
        <v>87</v>
      </c>
      <c r="B24" s="146">
        <f t="shared" si="0"/>
        <v>0</v>
      </c>
      <c r="C24" s="146">
        <f t="shared" si="0"/>
        <v>0</v>
      </c>
      <c r="D24" s="152">
        <v>0</v>
      </c>
      <c r="E24" s="152">
        <v>0</v>
      </c>
      <c r="F24" s="152">
        <v>0</v>
      </c>
      <c r="G24" s="152">
        <v>0</v>
      </c>
      <c r="H24" s="152">
        <v>0</v>
      </c>
      <c r="I24" s="152">
        <v>0</v>
      </c>
      <c r="J24" s="152">
        <v>0</v>
      </c>
      <c r="K24" s="152">
        <v>0</v>
      </c>
    </row>
    <row r="25" spans="1:11" ht="20.25">
      <c r="A25" s="179" t="s">
        <v>99</v>
      </c>
      <c r="B25" s="146">
        <f t="shared" ref="B25:C25" si="1">D25+F25+H25+J25</f>
        <v>0</v>
      </c>
      <c r="C25" s="146">
        <f t="shared" si="1"/>
        <v>0</v>
      </c>
      <c r="D25" s="152">
        <v>0</v>
      </c>
      <c r="E25" s="152">
        <v>0</v>
      </c>
      <c r="F25" s="152">
        <v>0</v>
      </c>
      <c r="G25" s="152">
        <v>0</v>
      </c>
      <c r="H25" s="152">
        <v>0</v>
      </c>
      <c r="I25" s="152">
        <v>0</v>
      </c>
      <c r="J25" s="152">
        <v>0</v>
      </c>
      <c r="K25" s="152">
        <v>0</v>
      </c>
    </row>
    <row r="26" spans="1:11" ht="20.25">
      <c r="A26" s="179" t="s">
        <v>49</v>
      </c>
      <c r="B26" s="146">
        <f>SUM(B5:B25)</f>
        <v>256.56323864150943</v>
      </c>
      <c r="C26" s="146">
        <f>SUM(C5:C25)</f>
        <v>703.43146037735846</v>
      </c>
      <c r="D26" s="146">
        <f t="shared" ref="D26:K26" si="2">SUM(D5:D24)</f>
        <v>190.6829923962265</v>
      </c>
      <c r="E26" s="146">
        <f t="shared" si="2"/>
        <v>524.18464933962252</v>
      </c>
      <c r="F26" s="146">
        <f t="shared" si="2"/>
        <v>39.337755849056599</v>
      </c>
      <c r="G26" s="146">
        <f t="shared" si="2"/>
        <v>96.870928698113204</v>
      </c>
      <c r="H26" s="146">
        <f t="shared" si="2"/>
        <v>19.52917175471698</v>
      </c>
      <c r="I26" s="146">
        <f t="shared" si="2"/>
        <v>47.712161660377355</v>
      </c>
      <c r="J26" s="146">
        <f t="shared" si="2"/>
        <v>7.0133186415094348</v>
      </c>
      <c r="K26" s="146">
        <f t="shared" si="2"/>
        <v>34.66372067924528</v>
      </c>
    </row>
    <row r="28" spans="1:11">
      <c r="A28" s="150" t="s">
        <v>88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</row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2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C23" sqref="C23"/>
    </sheetView>
  </sheetViews>
  <sheetFormatPr defaultColWidth="9" defaultRowHeight="14.25"/>
  <cols>
    <col min="1" max="1" width="13.875" customWidth="1"/>
    <col min="2" max="2" width="21.625" customWidth="1"/>
    <col min="3" max="5" width="17.875" customWidth="1"/>
    <col min="6" max="6" width="21" customWidth="1"/>
    <col min="7" max="7" width="12.75" style="197" customWidth="1"/>
    <col min="8" max="8" width="19.875" customWidth="1"/>
    <col min="9" max="9" width="15.75" customWidth="1"/>
  </cols>
  <sheetData>
    <row r="1" spans="1:9" ht="29.25">
      <c r="A1" s="292" t="s">
        <v>135</v>
      </c>
      <c r="B1" s="292"/>
      <c r="C1" s="292"/>
      <c r="D1" s="292"/>
      <c r="E1" s="292"/>
      <c r="F1" s="293"/>
      <c r="G1" s="293"/>
      <c r="H1" s="294"/>
      <c r="I1" s="294"/>
    </row>
    <row r="2" spans="1:9" ht="20.25">
      <c r="A2" s="185"/>
      <c r="B2" s="186"/>
      <c r="C2" s="186"/>
      <c r="D2" s="186"/>
      <c r="E2" s="186"/>
      <c r="F2" s="185"/>
      <c r="G2" s="187"/>
    </row>
    <row r="3" spans="1:9" ht="20.25">
      <c r="A3" s="295" t="s">
        <v>100</v>
      </c>
      <c r="B3" s="296" t="s">
        <v>101</v>
      </c>
      <c r="C3" s="295"/>
      <c r="D3" s="297" t="s">
        <v>102</v>
      </c>
      <c r="E3" s="297"/>
      <c r="F3" s="298" t="s">
        <v>103</v>
      </c>
      <c r="G3" s="298" t="s">
        <v>104</v>
      </c>
      <c r="H3" s="298" t="s">
        <v>105</v>
      </c>
      <c r="I3" s="298" t="s">
        <v>106</v>
      </c>
    </row>
    <row r="4" spans="1:9" ht="20.25">
      <c r="A4" s="295"/>
      <c r="B4" s="188" t="s">
        <v>107</v>
      </c>
      <c r="C4" s="188" t="s">
        <v>108</v>
      </c>
      <c r="D4" s="188" t="s">
        <v>107</v>
      </c>
      <c r="E4" s="188" t="s">
        <v>108</v>
      </c>
      <c r="F4" s="298"/>
      <c r="G4" s="298"/>
      <c r="H4" s="298"/>
      <c r="I4" s="298"/>
    </row>
    <row r="5" spans="1:9" ht="20.25">
      <c r="A5" s="189" t="s">
        <v>56</v>
      </c>
      <c r="B5" s="190">
        <v>329</v>
      </c>
      <c r="C5" s="191">
        <v>58.16</v>
      </c>
      <c r="D5" s="192">
        <v>320</v>
      </c>
      <c r="E5" s="191">
        <v>163.47</v>
      </c>
      <c r="F5" s="190">
        <v>335</v>
      </c>
      <c r="G5" s="193">
        <f>C5+E5</f>
        <v>221.63</v>
      </c>
      <c r="H5" s="194">
        <v>299.57</v>
      </c>
      <c r="I5" s="195">
        <f>H5/G5</f>
        <v>1.3516671930695303</v>
      </c>
    </row>
    <row r="6" spans="1:9" ht="20.25">
      <c r="A6" s="189" t="s">
        <v>57</v>
      </c>
      <c r="B6" s="190">
        <v>6</v>
      </c>
      <c r="C6" s="190">
        <v>0.95</v>
      </c>
      <c r="D6" s="190">
        <v>7</v>
      </c>
      <c r="E6" s="190">
        <v>3.65</v>
      </c>
      <c r="F6" s="190">
        <v>7</v>
      </c>
      <c r="G6" s="193">
        <f t="shared" ref="G6:G25" si="0">C6+E6</f>
        <v>4.5999999999999996</v>
      </c>
      <c r="H6" s="194">
        <v>184.54000000000002</v>
      </c>
      <c r="I6" s="195">
        <f t="shared" ref="I6:I26" si="1">H6/G6</f>
        <v>40.117391304347834</v>
      </c>
    </row>
    <row r="7" spans="1:9" ht="20.25">
      <c r="A7" s="189" t="s">
        <v>58</v>
      </c>
      <c r="B7" s="190">
        <v>0</v>
      </c>
      <c r="C7" s="190">
        <v>0</v>
      </c>
      <c r="D7" s="190">
        <v>0</v>
      </c>
      <c r="E7" s="190">
        <v>0</v>
      </c>
      <c r="F7" s="190">
        <v>0</v>
      </c>
      <c r="G7" s="193">
        <f t="shared" si="0"/>
        <v>0</v>
      </c>
      <c r="H7" s="194">
        <v>0</v>
      </c>
      <c r="I7" s="195" t="e">
        <f t="shared" si="1"/>
        <v>#DIV/0!</v>
      </c>
    </row>
    <row r="8" spans="1:9" ht="20.25">
      <c r="A8" s="189" t="s">
        <v>59</v>
      </c>
      <c r="B8" s="190">
        <v>53</v>
      </c>
      <c r="C8" s="190">
        <v>7.9</v>
      </c>
      <c r="D8" s="190">
        <v>38</v>
      </c>
      <c r="E8" s="190">
        <v>10.56</v>
      </c>
      <c r="F8" s="190">
        <v>42</v>
      </c>
      <c r="G8" s="193">
        <f t="shared" si="0"/>
        <v>18.46</v>
      </c>
      <c r="H8" s="194">
        <v>115.019837</v>
      </c>
      <c r="I8" s="195">
        <f t="shared" si="1"/>
        <v>6.2307604008667381</v>
      </c>
    </row>
    <row r="9" spans="1:9" ht="20.25">
      <c r="A9" s="189" t="s">
        <v>62</v>
      </c>
      <c r="B9" s="190">
        <v>0</v>
      </c>
      <c r="C9" s="190">
        <v>0</v>
      </c>
      <c r="D9" s="190">
        <v>0</v>
      </c>
      <c r="E9" s="190">
        <v>0</v>
      </c>
      <c r="F9" s="190">
        <v>0</v>
      </c>
      <c r="G9" s="193">
        <f t="shared" si="0"/>
        <v>0</v>
      </c>
      <c r="H9" s="194">
        <v>0</v>
      </c>
      <c r="I9" s="195" t="e">
        <f t="shared" si="1"/>
        <v>#DIV/0!</v>
      </c>
    </row>
    <row r="10" spans="1:9" ht="20.25">
      <c r="A10" s="189" t="s">
        <v>77</v>
      </c>
      <c r="B10" s="190">
        <v>0</v>
      </c>
      <c r="C10" s="190">
        <v>0</v>
      </c>
      <c r="D10" s="190">
        <v>0</v>
      </c>
      <c r="E10" s="190">
        <v>0</v>
      </c>
      <c r="F10" s="190">
        <v>0</v>
      </c>
      <c r="G10" s="193">
        <f t="shared" si="0"/>
        <v>0</v>
      </c>
      <c r="H10" s="194">
        <v>0</v>
      </c>
      <c r="I10" s="195" t="e">
        <f t="shared" si="1"/>
        <v>#DIV/0!</v>
      </c>
    </row>
    <row r="11" spans="1:9" ht="20.25">
      <c r="A11" s="189" t="s">
        <v>60</v>
      </c>
      <c r="B11" s="190">
        <v>0</v>
      </c>
      <c r="C11" s="190">
        <v>0</v>
      </c>
      <c r="D11" s="190">
        <v>0</v>
      </c>
      <c r="E11" s="190">
        <v>0</v>
      </c>
      <c r="F11" s="190">
        <v>0</v>
      </c>
      <c r="G11" s="193">
        <f t="shared" si="0"/>
        <v>0</v>
      </c>
      <c r="H11" s="194">
        <v>0</v>
      </c>
      <c r="I11" s="195" t="e">
        <f t="shared" si="1"/>
        <v>#DIV/0!</v>
      </c>
    </row>
    <row r="12" spans="1:9" ht="20.25">
      <c r="A12" s="189" t="s">
        <v>63</v>
      </c>
      <c r="B12" s="190">
        <v>0</v>
      </c>
      <c r="C12" s="190">
        <v>0</v>
      </c>
      <c r="D12" s="190">
        <v>0</v>
      </c>
      <c r="E12" s="190">
        <v>0</v>
      </c>
      <c r="F12" s="190">
        <v>0</v>
      </c>
      <c r="G12" s="193">
        <f t="shared" si="0"/>
        <v>0</v>
      </c>
      <c r="H12" s="194">
        <v>0</v>
      </c>
      <c r="I12" s="195" t="e">
        <f t="shared" si="1"/>
        <v>#DIV/0!</v>
      </c>
    </row>
    <row r="13" spans="1:9" ht="20.25">
      <c r="A13" s="189" t="s">
        <v>61</v>
      </c>
      <c r="B13" s="190">
        <v>0</v>
      </c>
      <c r="C13" s="190">
        <v>0</v>
      </c>
      <c r="D13" s="190">
        <v>0</v>
      </c>
      <c r="E13" s="190">
        <v>0</v>
      </c>
      <c r="F13" s="190">
        <v>0</v>
      </c>
      <c r="G13" s="193">
        <f t="shared" si="0"/>
        <v>0</v>
      </c>
      <c r="H13" s="194">
        <v>0</v>
      </c>
      <c r="I13" s="195" t="e">
        <f t="shared" si="1"/>
        <v>#DIV/0!</v>
      </c>
    </row>
    <row r="14" spans="1:9" ht="20.25">
      <c r="A14" s="189" t="s">
        <v>93</v>
      </c>
      <c r="B14" s="190">
        <v>0</v>
      </c>
      <c r="C14" s="190">
        <v>0</v>
      </c>
      <c r="D14" s="190">
        <v>0</v>
      </c>
      <c r="E14" s="190">
        <v>0</v>
      </c>
      <c r="F14" s="190">
        <v>0</v>
      </c>
      <c r="G14" s="193">
        <f t="shared" si="0"/>
        <v>0</v>
      </c>
      <c r="H14" s="194">
        <v>0</v>
      </c>
      <c r="I14" s="195" t="e">
        <f t="shared" si="1"/>
        <v>#DIV/0!</v>
      </c>
    </row>
    <row r="15" spans="1:9" ht="20.25">
      <c r="A15" s="189" t="s">
        <v>109</v>
      </c>
      <c r="B15" s="190">
        <v>0</v>
      </c>
      <c r="C15" s="190">
        <v>0</v>
      </c>
      <c r="D15" s="190">
        <v>0</v>
      </c>
      <c r="E15" s="190">
        <v>0</v>
      </c>
      <c r="F15" s="190">
        <v>0</v>
      </c>
      <c r="G15" s="193">
        <f t="shared" si="0"/>
        <v>0</v>
      </c>
      <c r="H15" s="194">
        <v>0</v>
      </c>
      <c r="I15" s="195" t="e">
        <f t="shared" si="1"/>
        <v>#DIV/0!</v>
      </c>
    </row>
    <row r="16" spans="1:9" ht="20.25">
      <c r="A16" s="189" t="s">
        <v>110</v>
      </c>
      <c r="B16" s="190">
        <v>0</v>
      </c>
      <c r="C16" s="190">
        <v>0</v>
      </c>
      <c r="D16" s="190">
        <v>0</v>
      </c>
      <c r="E16" s="190">
        <v>0</v>
      </c>
      <c r="F16" s="190">
        <v>0</v>
      </c>
      <c r="G16" s="193">
        <f t="shared" si="0"/>
        <v>0</v>
      </c>
      <c r="H16" s="194">
        <v>0</v>
      </c>
      <c r="I16" s="195" t="e">
        <f t="shared" si="1"/>
        <v>#DIV/0!</v>
      </c>
    </row>
    <row r="17" spans="1:9" ht="20.25">
      <c r="A17" s="189" t="s">
        <v>79</v>
      </c>
      <c r="B17" s="190">
        <v>0</v>
      </c>
      <c r="C17" s="190">
        <v>0</v>
      </c>
      <c r="D17" s="190">
        <v>0</v>
      </c>
      <c r="E17" s="190">
        <v>0</v>
      </c>
      <c r="F17" s="190">
        <v>0</v>
      </c>
      <c r="G17" s="193">
        <f t="shared" si="0"/>
        <v>0</v>
      </c>
      <c r="H17" s="194">
        <v>0</v>
      </c>
      <c r="I17" s="195" t="e">
        <f t="shared" si="1"/>
        <v>#DIV/0!</v>
      </c>
    </row>
    <row r="18" spans="1:9" ht="20.25">
      <c r="A18" s="189" t="s">
        <v>87</v>
      </c>
      <c r="B18" s="190">
        <v>0</v>
      </c>
      <c r="C18" s="190">
        <v>0</v>
      </c>
      <c r="D18" s="190">
        <v>0</v>
      </c>
      <c r="E18" s="190">
        <v>0</v>
      </c>
      <c r="F18" s="190">
        <v>0</v>
      </c>
      <c r="G18" s="193">
        <f t="shared" si="0"/>
        <v>0</v>
      </c>
      <c r="H18" s="194">
        <v>0</v>
      </c>
      <c r="I18" s="195" t="e">
        <f t="shared" si="1"/>
        <v>#DIV/0!</v>
      </c>
    </row>
    <row r="19" spans="1:9" ht="20.25">
      <c r="A19" s="189" t="s">
        <v>86</v>
      </c>
      <c r="B19" s="190">
        <v>0</v>
      </c>
      <c r="C19" s="190">
        <v>0</v>
      </c>
      <c r="D19" s="190">
        <v>0</v>
      </c>
      <c r="E19" s="190">
        <v>0</v>
      </c>
      <c r="F19" s="190">
        <v>0</v>
      </c>
      <c r="G19" s="193">
        <f t="shared" si="0"/>
        <v>0</v>
      </c>
      <c r="H19" s="194">
        <v>0</v>
      </c>
      <c r="I19" s="195" t="e">
        <f t="shared" si="1"/>
        <v>#DIV/0!</v>
      </c>
    </row>
    <row r="20" spans="1:9" ht="20.25">
      <c r="A20" s="189" t="s">
        <v>111</v>
      </c>
      <c r="B20" s="190">
        <v>0</v>
      </c>
      <c r="C20" s="190">
        <v>0</v>
      </c>
      <c r="D20" s="190">
        <v>0</v>
      </c>
      <c r="E20" s="190">
        <v>0</v>
      </c>
      <c r="F20" s="190">
        <v>0</v>
      </c>
      <c r="G20" s="193">
        <f t="shared" si="0"/>
        <v>0</v>
      </c>
      <c r="H20" s="194">
        <v>0</v>
      </c>
      <c r="I20" s="195" t="e">
        <f t="shared" si="1"/>
        <v>#DIV/0!</v>
      </c>
    </row>
    <row r="21" spans="1:9" ht="20.25">
      <c r="A21" s="189" t="s">
        <v>112</v>
      </c>
      <c r="B21" s="190">
        <v>0</v>
      </c>
      <c r="C21" s="190">
        <v>0</v>
      </c>
      <c r="D21" s="190">
        <v>0</v>
      </c>
      <c r="E21" s="190">
        <v>0</v>
      </c>
      <c r="F21" s="190">
        <v>0</v>
      </c>
      <c r="G21" s="193">
        <f t="shared" si="0"/>
        <v>0</v>
      </c>
      <c r="H21" s="194">
        <v>0</v>
      </c>
      <c r="I21" s="195" t="e">
        <f t="shared" si="1"/>
        <v>#DIV/0!</v>
      </c>
    </row>
    <row r="22" spans="1:9" ht="20.25">
      <c r="A22" s="189" t="s">
        <v>83</v>
      </c>
      <c r="B22" s="190">
        <v>0</v>
      </c>
      <c r="C22" s="190">
        <v>0</v>
      </c>
      <c r="D22" s="190">
        <v>0</v>
      </c>
      <c r="E22" s="190">
        <v>0</v>
      </c>
      <c r="F22" s="190">
        <v>0</v>
      </c>
      <c r="G22" s="193">
        <f t="shared" si="0"/>
        <v>0</v>
      </c>
      <c r="H22" s="194">
        <v>0</v>
      </c>
      <c r="I22" s="195" t="e">
        <f t="shared" si="1"/>
        <v>#DIV/0!</v>
      </c>
    </row>
    <row r="23" spans="1:9" ht="20.25">
      <c r="A23" s="189" t="s">
        <v>82</v>
      </c>
      <c r="B23" s="190">
        <v>0</v>
      </c>
      <c r="C23" s="190">
        <v>0</v>
      </c>
      <c r="D23" s="190">
        <v>0</v>
      </c>
      <c r="E23" s="190">
        <v>0</v>
      </c>
      <c r="F23" s="190">
        <v>0</v>
      </c>
      <c r="G23" s="193">
        <f t="shared" si="0"/>
        <v>0</v>
      </c>
      <c r="H23" s="194">
        <v>0</v>
      </c>
      <c r="I23" s="195" t="e">
        <f t="shared" si="1"/>
        <v>#DIV/0!</v>
      </c>
    </row>
    <row r="24" spans="1:9" ht="20.25">
      <c r="A24" s="189" t="s">
        <v>85</v>
      </c>
      <c r="B24" s="190">
        <v>0</v>
      </c>
      <c r="C24" s="190">
        <v>0</v>
      </c>
      <c r="D24" s="190">
        <v>0</v>
      </c>
      <c r="E24" s="190">
        <v>0</v>
      </c>
      <c r="F24" s="190">
        <v>0</v>
      </c>
      <c r="G24" s="193">
        <f t="shared" si="0"/>
        <v>0</v>
      </c>
      <c r="H24" s="194">
        <v>0</v>
      </c>
      <c r="I24" s="195" t="e">
        <f t="shared" si="1"/>
        <v>#DIV/0!</v>
      </c>
    </row>
    <row r="25" spans="1:9" ht="20.25">
      <c r="A25" s="189" t="s">
        <v>113</v>
      </c>
      <c r="B25" s="190">
        <v>0</v>
      </c>
      <c r="C25" s="190">
        <v>0</v>
      </c>
      <c r="D25" s="190">
        <v>0</v>
      </c>
      <c r="E25" s="190">
        <v>0</v>
      </c>
      <c r="F25" s="190">
        <v>0</v>
      </c>
      <c r="G25" s="193">
        <f t="shared" si="0"/>
        <v>0</v>
      </c>
      <c r="H25" s="194">
        <v>0</v>
      </c>
      <c r="I25" s="195" t="e">
        <f t="shared" si="1"/>
        <v>#DIV/0!</v>
      </c>
    </row>
    <row r="26" spans="1:9" ht="20.25">
      <c r="A26" s="196" t="s">
        <v>114</v>
      </c>
      <c r="B26" s="192">
        <f>SUM(B5:B25)</f>
        <v>388</v>
      </c>
      <c r="C26" s="192">
        <f t="shared" ref="C26:E26" si="2">SUM(C5:C25)</f>
        <v>67.010000000000005</v>
      </c>
      <c r="D26" s="192">
        <f t="shared" si="2"/>
        <v>365</v>
      </c>
      <c r="E26" s="192">
        <f t="shared" si="2"/>
        <v>177.68</v>
      </c>
      <c r="F26" s="192">
        <f>SUM(F5:F25)</f>
        <v>384</v>
      </c>
      <c r="G26" s="193">
        <f t="shared" ref="G26" si="3">SUM(G5:G25)</f>
        <v>244.69</v>
      </c>
      <c r="H26" s="192">
        <f>SUM(H5:H25)</f>
        <v>599.12983699999995</v>
      </c>
      <c r="I26" s="195">
        <f t="shared" si="1"/>
        <v>2.448526041113245</v>
      </c>
    </row>
  </sheetData>
  <mergeCells count="8">
    <mergeCell ref="A1:I1"/>
    <mergeCell ref="A3:A4"/>
    <mergeCell ref="B3:C3"/>
    <mergeCell ref="D3:E3"/>
    <mergeCell ref="F3:F4"/>
    <mergeCell ref="G3:G4"/>
    <mergeCell ref="H3:H4"/>
    <mergeCell ref="I3:I4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财字1号</vt:lpstr>
      <vt:lpstr>财字2号</vt:lpstr>
      <vt:lpstr>财字3号</vt:lpstr>
      <vt:lpstr>财字4号</vt:lpstr>
      <vt:lpstr>财字5号</vt:lpstr>
      <vt:lpstr>财字6号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2006-09-13T11:21:00Z</dcterms:created>
  <dcterms:modified xsi:type="dcterms:W3CDTF">2024-03-19T07:21:03Z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