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15" yWindow="-45" windowWidth="14460" windowHeight="12510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F295" i="1" l="1"/>
  <c r="E159" i="1"/>
  <c r="N390" i="3" l="1"/>
  <c r="N391" i="3"/>
  <c r="N392" i="3"/>
  <c r="N382" i="3"/>
  <c r="N383" i="3"/>
  <c r="N384" i="3"/>
  <c r="N385" i="3"/>
  <c r="N386" i="3"/>
  <c r="N387" i="3"/>
  <c r="N388" i="3"/>
  <c r="N389" i="3"/>
  <c r="D400" i="3"/>
  <c r="N361" i="3" s="1"/>
  <c r="M321" i="1"/>
  <c r="M303" i="1"/>
  <c r="M304" i="1"/>
  <c r="M305" i="1"/>
  <c r="M306" i="1"/>
  <c r="M307" i="1"/>
  <c r="M308" i="1"/>
  <c r="M309" i="1"/>
  <c r="M310" i="1"/>
  <c r="M311" i="1"/>
  <c r="M312" i="1"/>
  <c r="M248" i="1"/>
  <c r="M223" i="1"/>
  <c r="M225" i="1"/>
  <c r="M226" i="1"/>
  <c r="M227" i="1"/>
  <c r="M211" i="1"/>
  <c r="M213" i="1"/>
  <c r="M199" i="1"/>
  <c r="M200" i="1"/>
  <c r="M201" i="1"/>
  <c r="M202" i="1"/>
  <c r="M178" i="1"/>
  <c r="M180" i="1"/>
  <c r="M167" i="1"/>
  <c r="M152" i="1"/>
  <c r="M154" i="1"/>
  <c r="M131" i="1"/>
  <c r="M133" i="1"/>
  <c r="M119" i="1"/>
  <c r="M120" i="1"/>
  <c r="M105" i="1"/>
  <c r="M106" i="1"/>
  <c r="M107" i="1"/>
  <c r="M86" i="1"/>
  <c r="M71" i="1"/>
  <c r="M73" i="1"/>
  <c r="M58" i="1"/>
  <c r="M59" i="1"/>
  <c r="M60" i="1"/>
  <c r="M38" i="1"/>
  <c r="M39" i="1"/>
  <c r="M40" i="1"/>
  <c r="F43" i="1"/>
  <c r="M25" i="1"/>
  <c r="M26" i="1"/>
  <c r="F319" i="1"/>
  <c r="F321" i="1"/>
  <c r="F293" i="1"/>
  <c r="F274" i="1"/>
  <c r="F258" i="1"/>
  <c r="F259" i="1"/>
  <c r="F261" i="1"/>
  <c r="F246" i="1"/>
  <c r="F248" i="1"/>
  <c r="F223" i="1"/>
  <c r="F225" i="1"/>
  <c r="F227" i="1"/>
  <c r="F201" i="1"/>
  <c r="F202" i="1"/>
  <c r="F178" i="1"/>
  <c r="F180" i="1"/>
  <c r="F167" i="1"/>
  <c r="F168" i="1"/>
  <c r="F152" i="1"/>
  <c r="F154" i="1"/>
  <c r="F133" i="1"/>
  <c r="F134" i="1"/>
  <c r="F136" i="1"/>
  <c r="F137" i="1"/>
  <c r="F115" i="1"/>
  <c r="F118" i="1"/>
  <c r="F119" i="1"/>
  <c r="F120" i="1"/>
  <c r="F105" i="1"/>
  <c r="F107" i="1"/>
  <c r="F86" i="1"/>
  <c r="F87" i="1"/>
  <c r="F90" i="1"/>
  <c r="F70" i="1"/>
  <c r="F71" i="1"/>
  <c r="F73" i="1"/>
  <c r="F58" i="1"/>
  <c r="F38" i="1"/>
  <c r="D393" i="3"/>
  <c r="L394" i="3"/>
  <c r="L554" i="3" s="1"/>
  <c r="L395" i="3"/>
  <c r="L555" i="3" s="1"/>
  <c r="L396" i="3"/>
  <c r="L556" i="3" s="1"/>
  <c r="L397" i="3"/>
  <c r="L557" i="3" s="1"/>
  <c r="L398" i="3"/>
  <c r="L558" i="3" s="1"/>
  <c r="L399" i="3"/>
  <c r="L559" i="3" s="1"/>
  <c r="L400" i="3"/>
  <c r="L560" i="3" s="1"/>
  <c r="L401" i="3"/>
  <c r="L561" i="3" s="1"/>
  <c r="L402" i="3"/>
  <c r="L562" i="3" s="1"/>
  <c r="L403" i="3"/>
  <c r="L563" i="3" s="1"/>
  <c r="L404" i="3"/>
  <c r="L564" i="3" s="1"/>
  <c r="L405" i="3"/>
  <c r="L565" i="3" s="1"/>
  <c r="J394" i="3"/>
  <c r="J554" i="3" s="1"/>
  <c r="K394" i="3"/>
  <c r="K554" i="3" s="1"/>
  <c r="J395" i="3"/>
  <c r="J555" i="3" s="1"/>
  <c r="K395" i="3"/>
  <c r="K555" i="3" s="1"/>
  <c r="M555" i="3" s="1"/>
  <c r="J396" i="3"/>
  <c r="J556" i="3" s="1"/>
  <c r="K396" i="3"/>
  <c r="J397" i="3"/>
  <c r="J557" i="3" s="1"/>
  <c r="K397" i="3"/>
  <c r="K557" i="3" s="1"/>
  <c r="M557" i="3" s="1"/>
  <c r="J398" i="3"/>
  <c r="J558" i="3" s="1"/>
  <c r="K398" i="3"/>
  <c r="J399" i="3"/>
  <c r="J559" i="3" s="1"/>
  <c r="K399" i="3"/>
  <c r="K559" i="3" s="1"/>
  <c r="J400" i="3"/>
  <c r="J560" i="3" s="1"/>
  <c r="K400" i="3"/>
  <c r="K560" i="3" s="1"/>
  <c r="J401" i="3"/>
  <c r="J561" i="3" s="1"/>
  <c r="K401" i="3"/>
  <c r="K561" i="3" s="1"/>
  <c r="J402" i="3"/>
  <c r="J562" i="3" s="1"/>
  <c r="K402" i="3"/>
  <c r="J403" i="3"/>
  <c r="K403" i="3"/>
  <c r="M403" i="3" s="1"/>
  <c r="J404" i="3"/>
  <c r="J564" i="3" s="1"/>
  <c r="K404" i="3"/>
  <c r="K564" i="3" s="1"/>
  <c r="J405" i="3"/>
  <c r="K405" i="3"/>
  <c r="M405" i="3" s="1"/>
  <c r="I405" i="3"/>
  <c r="I565" i="3" s="1"/>
  <c r="H405" i="3"/>
  <c r="H565" i="3" s="1"/>
  <c r="G405" i="3"/>
  <c r="G565" i="3" s="1"/>
  <c r="I404" i="3"/>
  <c r="I564" i="3" s="1"/>
  <c r="H404" i="3"/>
  <c r="G404" i="3"/>
  <c r="G564" i="3" s="1"/>
  <c r="I403" i="3"/>
  <c r="H403" i="3"/>
  <c r="H563" i="3" s="1"/>
  <c r="G403" i="3"/>
  <c r="I402" i="3"/>
  <c r="I562" i="3" s="1"/>
  <c r="H402" i="3"/>
  <c r="H562" i="3" s="1"/>
  <c r="G402" i="3"/>
  <c r="G562" i="3" s="1"/>
  <c r="I401" i="3"/>
  <c r="H401" i="3"/>
  <c r="H561" i="3" s="1"/>
  <c r="G401" i="3"/>
  <c r="G561" i="3" s="1"/>
  <c r="I400" i="3"/>
  <c r="I560" i="3" s="1"/>
  <c r="H400" i="3"/>
  <c r="G400" i="3"/>
  <c r="G560" i="3" s="1"/>
  <c r="I399" i="3"/>
  <c r="I559" i="3" s="1"/>
  <c r="H399" i="3"/>
  <c r="H559" i="3" s="1"/>
  <c r="G399" i="3"/>
  <c r="G559" i="3" s="1"/>
  <c r="I398" i="3"/>
  <c r="I558" i="3" s="1"/>
  <c r="H398" i="3"/>
  <c r="H558" i="3" s="1"/>
  <c r="G398" i="3"/>
  <c r="G558" i="3" s="1"/>
  <c r="I397" i="3"/>
  <c r="I557" i="3" s="1"/>
  <c r="H397" i="3"/>
  <c r="H557" i="3" s="1"/>
  <c r="G397" i="3"/>
  <c r="G557" i="3" s="1"/>
  <c r="I396" i="3"/>
  <c r="I556" i="3" s="1"/>
  <c r="H396" i="3"/>
  <c r="H556" i="3" s="1"/>
  <c r="G396" i="3"/>
  <c r="G556" i="3" s="1"/>
  <c r="I395" i="3"/>
  <c r="I555" i="3" s="1"/>
  <c r="H395" i="3"/>
  <c r="H555" i="3" s="1"/>
  <c r="G395" i="3"/>
  <c r="G555" i="3" s="1"/>
  <c r="I394" i="3"/>
  <c r="I554" i="3" s="1"/>
  <c r="H394" i="3"/>
  <c r="H554" i="3" s="1"/>
  <c r="G394" i="3"/>
  <c r="G554" i="3" s="1"/>
  <c r="D394" i="3"/>
  <c r="N368" i="3" s="1"/>
  <c r="E394" i="3"/>
  <c r="E554" i="3" s="1"/>
  <c r="D395" i="3"/>
  <c r="N369" i="3" s="1"/>
  <c r="E395" i="3"/>
  <c r="E555" i="3" s="1"/>
  <c r="D396" i="3"/>
  <c r="N370" i="3" s="1"/>
  <c r="E396" i="3"/>
  <c r="E556" i="3" s="1"/>
  <c r="D397" i="3"/>
  <c r="N332" i="3" s="1"/>
  <c r="E397" i="3"/>
  <c r="E557" i="3" s="1"/>
  <c r="D398" i="3"/>
  <c r="N372" i="3" s="1"/>
  <c r="E398" i="3"/>
  <c r="E558" i="3" s="1"/>
  <c r="D399" i="3"/>
  <c r="N347" i="3" s="1"/>
  <c r="E399" i="3"/>
  <c r="E559" i="3" s="1"/>
  <c r="E400" i="3"/>
  <c r="E560" i="3" s="1"/>
  <c r="D401" i="3"/>
  <c r="N362" i="3" s="1"/>
  <c r="E401" i="3"/>
  <c r="E561" i="3" s="1"/>
  <c r="D402" i="3"/>
  <c r="N376" i="3" s="1"/>
  <c r="E402" i="3"/>
  <c r="E562" i="3" s="1"/>
  <c r="D403" i="3"/>
  <c r="N364" i="3" s="1"/>
  <c r="E403" i="3"/>
  <c r="E563" i="3" s="1"/>
  <c r="D404" i="3"/>
  <c r="N378" i="3" s="1"/>
  <c r="E404" i="3"/>
  <c r="D405" i="3"/>
  <c r="N366" i="3" s="1"/>
  <c r="E405" i="3"/>
  <c r="E565" i="3" s="1"/>
  <c r="C396" i="3"/>
  <c r="C556" i="3" s="1"/>
  <c r="C397" i="3"/>
  <c r="C557" i="3" s="1"/>
  <c r="C398" i="3"/>
  <c r="C558" i="3" s="1"/>
  <c r="C399" i="3"/>
  <c r="C559" i="3" s="1"/>
  <c r="C400" i="3"/>
  <c r="C560" i="3" s="1"/>
  <c r="C401" i="3"/>
  <c r="C561" i="3" s="1"/>
  <c r="C402" i="3"/>
  <c r="C562" i="3" s="1"/>
  <c r="C403" i="3"/>
  <c r="C563" i="3" s="1"/>
  <c r="C404" i="3"/>
  <c r="C564" i="3" s="1"/>
  <c r="C405" i="3"/>
  <c r="C565" i="3" s="1"/>
  <c r="C395" i="3"/>
  <c r="C555" i="3" s="1"/>
  <c r="C394" i="3"/>
  <c r="C554" i="3" s="1"/>
  <c r="N381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C393" i="3"/>
  <c r="L393" i="3"/>
  <c r="E393" i="3"/>
  <c r="F393" i="3" s="1"/>
  <c r="D326" i="1"/>
  <c r="D327" i="1"/>
  <c r="N314" i="1" s="1"/>
  <c r="D329" i="1"/>
  <c r="N55" i="1" s="1"/>
  <c r="D330" i="1"/>
  <c r="N116" i="1" s="1"/>
  <c r="D331" i="1"/>
  <c r="N70" i="1" s="1"/>
  <c r="D332" i="1"/>
  <c r="N71" i="1" s="1"/>
  <c r="D333" i="1"/>
  <c r="N85" i="1" s="1"/>
  <c r="D334" i="1"/>
  <c r="N39" i="1" s="1"/>
  <c r="D335" i="1"/>
  <c r="N40" i="1" s="1"/>
  <c r="D313" i="1"/>
  <c r="D328" i="1"/>
  <c r="N315" i="1" s="1"/>
  <c r="H26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K25" i="4"/>
  <c r="J25" i="4"/>
  <c r="I25" i="4"/>
  <c r="H25" i="4"/>
  <c r="G25" i="4"/>
  <c r="F25" i="4"/>
  <c r="E25" i="4"/>
  <c r="D25" i="4"/>
  <c r="C25" i="4"/>
  <c r="B25" i="4"/>
  <c r="D202" i="3"/>
  <c r="D541" i="3" s="1"/>
  <c r="D554" i="3"/>
  <c r="D519" i="3"/>
  <c r="D567" i="3" s="1"/>
  <c r="D204" i="3"/>
  <c r="N100" i="3" s="1"/>
  <c r="D521" i="3"/>
  <c r="D569" i="3" s="1"/>
  <c r="D205" i="3"/>
  <c r="N192" i="3" s="1"/>
  <c r="D522" i="3"/>
  <c r="D570" i="3" s="1"/>
  <c r="D206" i="3"/>
  <c r="N141" i="3" s="1"/>
  <c r="D523" i="3"/>
  <c r="D571" i="3" s="1"/>
  <c r="D207" i="3"/>
  <c r="N194" i="3" s="1"/>
  <c r="D524" i="3"/>
  <c r="D572" i="3" s="1"/>
  <c r="D208" i="3"/>
  <c r="N143" i="3" s="1"/>
  <c r="D525" i="3"/>
  <c r="D573" i="3" s="1"/>
  <c r="D209" i="3"/>
  <c r="N196" i="3" s="1"/>
  <c r="D526" i="3"/>
  <c r="D574" i="3" s="1"/>
  <c r="D210" i="3"/>
  <c r="N145" i="3" s="1"/>
  <c r="D527" i="3"/>
  <c r="D575" i="3" s="1"/>
  <c r="K202" i="3"/>
  <c r="K541" i="3" s="1"/>
  <c r="K519" i="3"/>
  <c r="K567" i="3" s="1"/>
  <c r="K204" i="3"/>
  <c r="K543" i="3" s="1"/>
  <c r="K521" i="3"/>
  <c r="K569" i="3" s="1"/>
  <c r="K205" i="3"/>
  <c r="K544" i="3" s="1"/>
  <c r="K522" i="3"/>
  <c r="K570" i="3" s="1"/>
  <c r="K206" i="3"/>
  <c r="K545" i="3" s="1"/>
  <c r="K523" i="3"/>
  <c r="K571" i="3" s="1"/>
  <c r="K207" i="3"/>
  <c r="K546" i="3" s="1"/>
  <c r="K524" i="3"/>
  <c r="K572" i="3" s="1"/>
  <c r="K208" i="3"/>
  <c r="K547" i="3" s="1"/>
  <c r="K525" i="3"/>
  <c r="K573" i="3" s="1"/>
  <c r="K209" i="3"/>
  <c r="K548" i="3" s="1"/>
  <c r="K526" i="3"/>
  <c r="K574" i="3" s="1"/>
  <c r="K210" i="3"/>
  <c r="K549" i="3" s="1"/>
  <c r="K527" i="3"/>
  <c r="K575" i="3" s="1"/>
  <c r="L202" i="3"/>
  <c r="L541" i="3" s="1"/>
  <c r="L519" i="3"/>
  <c r="L567" i="3" s="1"/>
  <c r="L204" i="3"/>
  <c r="L543" i="3" s="1"/>
  <c r="L521" i="3"/>
  <c r="L569" i="3" s="1"/>
  <c r="L205" i="3"/>
  <c r="L544" i="3" s="1"/>
  <c r="L522" i="3"/>
  <c r="L570" i="3" s="1"/>
  <c r="L206" i="3"/>
  <c r="L545" i="3" s="1"/>
  <c r="L523" i="3"/>
  <c r="L571" i="3" s="1"/>
  <c r="L207" i="3"/>
  <c r="L546" i="3" s="1"/>
  <c r="L524" i="3"/>
  <c r="L572" i="3" s="1"/>
  <c r="L208" i="3"/>
  <c r="L547" i="3" s="1"/>
  <c r="L525" i="3"/>
  <c r="L573" i="3" s="1"/>
  <c r="L209" i="3"/>
  <c r="L548" i="3" s="1"/>
  <c r="L526" i="3"/>
  <c r="L574" i="3" s="1"/>
  <c r="L210" i="3"/>
  <c r="L549" i="3" s="1"/>
  <c r="L527" i="3"/>
  <c r="L575" i="3" s="1"/>
  <c r="J202" i="3"/>
  <c r="J541" i="3" s="1"/>
  <c r="J519" i="3"/>
  <c r="J567" i="3" s="1"/>
  <c r="J204" i="3"/>
  <c r="J543" i="3" s="1"/>
  <c r="J521" i="3"/>
  <c r="J569" i="3" s="1"/>
  <c r="J205" i="3"/>
  <c r="J544" i="3" s="1"/>
  <c r="J522" i="3"/>
  <c r="J570" i="3" s="1"/>
  <c r="J206" i="3"/>
  <c r="J545" i="3" s="1"/>
  <c r="J523" i="3"/>
  <c r="J571" i="3" s="1"/>
  <c r="J207" i="3"/>
  <c r="J546" i="3" s="1"/>
  <c r="J524" i="3"/>
  <c r="J572" i="3" s="1"/>
  <c r="J208" i="3"/>
  <c r="J547" i="3" s="1"/>
  <c r="J525" i="3"/>
  <c r="J573" i="3" s="1"/>
  <c r="J209" i="3"/>
  <c r="J548" i="3" s="1"/>
  <c r="J526" i="3"/>
  <c r="J574" i="3" s="1"/>
  <c r="J210" i="3"/>
  <c r="J549" i="3" s="1"/>
  <c r="J527" i="3"/>
  <c r="J575" i="3" s="1"/>
  <c r="I202" i="3"/>
  <c r="I541" i="3" s="1"/>
  <c r="I519" i="3"/>
  <c r="I567" i="3" s="1"/>
  <c r="I204" i="3"/>
  <c r="I543" i="3" s="1"/>
  <c r="I521" i="3"/>
  <c r="I569" i="3" s="1"/>
  <c r="I205" i="3"/>
  <c r="I544" i="3" s="1"/>
  <c r="I522" i="3"/>
  <c r="I570" i="3" s="1"/>
  <c r="I206" i="3"/>
  <c r="I545" i="3" s="1"/>
  <c r="I523" i="3"/>
  <c r="I571" i="3" s="1"/>
  <c r="I207" i="3"/>
  <c r="I546" i="3" s="1"/>
  <c r="I524" i="3"/>
  <c r="I572" i="3" s="1"/>
  <c r="I208" i="3"/>
  <c r="I547" i="3" s="1"/>
  <c r="I525" i="3"/>
  <c r="I573" i="3" s="1"/>
  <c r="I209" i="3"/>
  <c r="I548" i="3" s="1"/>
  <c r="I561" i="3"/>
  <c r="I526" i="3"/>
  <c r="I574" i="3" s="1"/>
  <c r="I210" i="3"/>
  <c r="I549" i="3" s="1"/>
  <c r="I527" i="3"/>
  <c r="I575" i="3" s="1"/>
  <c r="H202" i="3"/>
  <c r="H541" i="3" s="1"/>
  <c r="H519" i="3"/>
  <c r="H567" i="3" s="1"/>
  <c r="H204" i="3"/>
  <c r="H543" i="3" s="1"/>
  <c r="H521" i="3"/>
  <c r="H569" i="3" s="1"/>
  <c r="H205" i="3"/>
  <c r="H544" i="3" s="1"/>
  <c r="H522" i="3"/>
  <c r="H570" i="3" s="1"/>
  <c r="H206" i="3"/>
  <c r="H545" i="3" s="1"/>
  <c r="H523" i="3"/>
  <c r="H571" i="3" s="1"/>
  <c r="H207" i="3"/>
  <c r="H546" i="3" s="1"/>
  <c r="H524" i="3"/>
  <c r="H572" i="3" s="1"/>
  <c r="H208" i="3"/>
  <c r="H547" i="3" s="1"/>
  <c r="H560" i="3"/>
  <c r="H525" i="3"/>
  <c r="H573" i="3" s="1"/>
  <c r="H209" i="3"/>
  <c r="H548" i="3" s="1"/>
  <c r="H526" i="3"/>
  <c r="H574" i="3" s="1"/>
  <c r="H210" i="3"/>
  <c r="H549" i="3" s="1"/>
  <c r="H527" i="3"/>
  <c r="H575" i="3" s="1"/>
  <c r="G202" i="3"/>
  <c r="G541" i="3" s="1"/>
  <c r="G519" i="3"/>
  <c r="G567" i="3" s="1"/>
  <c r="G204" i="3"/>
  <c r="G543" i="3" s="1"/>
  <c r="G521" i="3"/>
  <c r="G569" i="3" s="1"/>
  <c r="G205" i="3"/>
  <c r="G544" i="3" s="1"/>
  <c r="G522" i="3"/>
  <c r="G570" i="3" s="1"/>
  <c r="G206" i="3"/>
  <c r="G545" i="3" s="1"/>
  <c r="G523" i="3"/>
  <c r="G571" i="3" s="1"/>
  <c r="G207" i="3"/>
  <c r="G546" i="3" s="1"/>
  <c r="G524" i="3"/>
  <c r="G572" i="3" s="1"/>
  <c r="G208" i="3"/>
  <c r="G547" i="3" s="1"/>
  <c r="G525" i="3"/>
  <c r="G573" i="3" s="1"/>
  <c r="G209" i="3"/>
  <c r="G548" i="3" s="1"/>
  <c r="G526" i="3"/>
  <c r="G574" i="3" s="1"/>
  <c r="G210" i="3"/>
  <c r="G549" i="3" s="1"/>
  <c r="G527" i="3"/>
  <c r="G575" i="3" s="1"/>
  <c r="E202" i="3"/>
  <c r="E541" i="3" s="1"/>
  <c r="E519" i="3"/>
  <c r="E567" i="3" s="1"/>
  <c r="E204" i="3"/>
  <c r="E543" i="3" s="1"/>
  <c r="E521" i="3"/>
  <c r="E569" i="3" s="1"/>
  <c r="E205" i="3"/>
  <c r="E544" i="3" s="1"/>
  <c r="E522" i="3"/>
  <c r="E570" i="3" s="1"/>
  <c r="E206" i="3"/>
  <c r="E545" i="3" s="1"/>
  <c r="E523" i="3"/>
  <c r="E571" i="3" s="1"/>
  <c r="E207" i="3"/>
  <c r="E546" i="3" s="1"/>
  <c r="E524" i="3"/>
  <c r="E572" i="3" s="1"/>
  <c r="E208" i="3"/>
  <c r="E547" i="3" s="1"/>
  <c r="E525" i="3"/>
  <c r="E573" i="3" s="1"/>
  <c r="E209" i="3"/>
  <c r="E548" i="3" s="1"/>
  <c r="E526" i="3"/>
  <c r="E574" i="3" s="1"/>
  <c r="E210" i="3"/>
  <c r="E549" i="3" s="1"/>
  <c r="E527" i="3"/>
  <c r="E575" i="3" s="1"/>
  <c r="C202" i="3"/>
  <c r="C541" i="3" s="1"/>
  <c r="C519" i="3"/>
  <c r="C567" i="3" s="1"/>
  <c r="C204" i="3"/>
  <c r="C543" i="3" s="1"/>
  <c r="C521" i="3"/>
  <c r="C569" i="3" s="1"/>
  <c r="C205" i="3"/>
  <c r="C544" i="3" s="1"/>
  <c r="C522" i="3"/>
  <c r="C570" i="3" s="1"/>
  <c r="C206" i="3"/>
  <c r="C545" i="3" s="1"/>
  <c r="C523" i="3"/>
  <c r="C571" i="3" s="1"/>
  <c r="C207" i="3"/>
  <c r="C546" i="3" s="1"/>
  <c r="C524" i="3"/>
  <c r="C572" i="3" s="1"/>
  <c r="C208" i="3"/>
  <c r="C547" i="3" s="1"/>
  <c r="C525" i="3"/>
  <c r="C573" i="3" s="1"/>
  <c r="C209" i="3"/>
  <c r="C548" i="3" s="1"/>
  <c r="C526" i="3"/>
  <c r="C574" i="3" s="1"/>
  <c r="C210" i="3"/>
  <c r="C549" i="3" s="1"/>
  <c r="C527" i="3"/>
  <c r="C575" i="3" s="1"/>
  <c r="D213" i="3"/>
  <c r="N200" i="3" s="1"/>
  <c r="D530" i="3"/>
  <c r="D578" i="3" s="1"/>
  <c r="K213" i="3"/>
  <c r="K552" i="3" s="1"/>
  <c r="K530" i="3"/>
  <c r="K578" i="3" s="1"/>
  <c r="L213" i="3"/>
  <c r="L552" i="3" s="1"/>
  <c r="L530" i="3"/>
  <c r="L578" i="3" s="1"/>
  <c r="J213" i="3"/>
  <c r="J552" i="3" s="1"/>
  <c r="J565" i="3"/>
  <c r="J530" i="3"/>
  <c r="J578" i="3" s="1"/>
  <c r="I213" i="3"/>
  <c r="I552" i="3" s="1"/>
  <c r="I530" i="3"/>
  <c r="I578" i="3" s="1"/>
  <c r="H213" i="3"/>
  <c r="H552" i="3" s="1"/>
  <c r="H530" i="3"/>
  <c r="H578" i="3" s="1"/>
  <c r="G213" i="3"/>
  <c r="G552" i="3" s="1"/>
  <c r="G530" i="3"/>
  <c r="G578" i="3" s="1"/>
  <c r="E213" i="3"/>
  <c r="E552" i="3" s="1"/>
  <c r="E530" i="3"/>
  <c r="E578" i="3" s="1"/>
  <c r="C213" i="3"/>
  <c r="C552" i="3" s="1"/>
  <c r="C530" i="3"/>
  <c r="C578" i="3" s="1"/>
  <c r="D212" i="3"/>
  <c r="N186" i="3" s="1"/>
  <c r="D529" i="3"/>
  <c r="D577" i="3" s="1"/>
  <c r="K212" i="3"/>
  <c r="K551" i="3" s="1"/>
  <c r="K529" i="3"/>
  <c r="K577" i="3" s="1"/>
  <c r="L212" i="3"/>
  <c r="L551" i="3" s="1"/>
  <c r="L529" i="3"/>
  <c r="L577" i="3" s="1"/>
  <c r="J212" i="3"/>
  <c r="J551" i="3" s="1"/>
  <c r="J529" i="3"/>
  <c r="J577" i="3" s="1"/>
  <c r="I212" i="3"/>
  <c r="I551" i="3" s="1"/>
  <c r="I529" i="3"/>
  <c r="I577" i="3" s="1"/>
  <c r="H212" i="3"/>
  <c r="H551" i="3" s="1"/>
  <c r="H564" i="3"/>
  <c r="H529" i="3"/>
  <c r="H577" i="3" s="1"/>
  <c r="G212" i="3"/>
  <c r="G551" i="3" s="1"/>
  <c r="G529" i="3"/>
  <c r="G577" i="3" s="1"/>
  <c r="E212" i="3"/>
  <c r="E551" i="3" s="1"/>
  <c r="E529" i="3"/>
  <c r="E577" i="3" s="1"/>
  <c r="C212" i="3"/>
  <c r="C551" i="3" s="1"/>
  <c r="C529" i="3"/>
  <c r="C577" i="3" s="1"/>
  <c r="D211" i="3"/>
  <c r="N198" i="3" s="1"/>
  <c r="D528" i="3"/>
  <c r="D576" i="3" s="1"/>
  <c r="K211" i="3"/>
  <c r="K550" i="3" s="1"/>
  <c r="K528" i="3"/>
  <c r="K576" i="3" s="1"/>
  <c r="L211" i="3"/>
  <c r="L550" i="3" s="1"/>
  <c r="L528" i="3"/>
  <c r="L576" i="3" s="1"/>
  <c r="J211" i="3"/>
  <c r="J550" i="3" s="1"/>
  <c r="J563" i="3"/>
  <c r="J528" i="3"/>
  <c r="J576" i="3" s="1"/>
  <c r="I211" i="3"/>
  <c r="I550" i="3" s="1"/>
  <c r="I563" i="3"/>
  <c r="I528" i="3"/>
  <c r="I576" i="3" s="1"/>
  <c r="H211" i="3"/>
  <c r="H550" i="3" s="1"/>
  <c r="H528" i="3"/>
  <c r="H576" i="3" s="1"/>
  <c r="G211" i="3"/>
  <c r="G550" i="3" s="1"/>
  <c r="G563" i="3"/>
  <c r="G528" i="3"/>
  <c r="G576" i="3" s="1"/>
  <c r="E211" i="3"/>
  <c r="E550" i="3" s="1"/>
  <c r="E528" i="3"/>
  <c r="E576" i="3" s="1"/>
  <c r="C211" i="3"/>
  <c r="C550" i="3" s="1"/>
  <c r="C528" i="3"/>
  <c r="C576" i="3" s="1"/>
  <c r="D203" i="3"/>
  <c r="D542" i="3" s="1"/>
  <c r="D520" i="3"/>
  <c r="D568" i="3" s="1"/>
  <c r="K203" i="3"/>
  <c r="K542" i="3" s="1"/>
  <c r="K520" i="3"/>
  <c r="K568" i="3" s="1"/>
  <c r="L203" i="3"/>
  <c r="L542" i="3" s="1"/>
  <c r="L520" i="3"/>
  <c r="L568" i="3" s="1"/>
  <c r="J203" i="3"/>
  <c r="J542" i="3" s="1"/>
  <c r="J520" i="3"/>
  <c r="J568" i="3" s="1"/>
  <c r="I203" i="3"/>
  <c r="I542" i="3" s="1"/>
  <c r="I520" i="3"/>
  <c r="I568" i="3" s="1"/>
  <c r="H203" i="3"/>
  <c r="H542" i="3" s="1"/>
  <c r="H520" i="3"/>
  <c r="H568" i="3" s="1"/>
  <c r="G203" i="3"/>
  <c r="G542" i="3" s="1"/>
  <c r="G520" i="3"/>
  <c r="G568" i="3" s="1"/>
  <c r="E203" i="3"/>
  <c r="E542" i="3" s="1"/>
  <c r="E520" i="3"/>
  <c r="E568" i="3" s="1"/>
  <c r="C203" i="3"/>
  <c r="C542" i="3" s="1"/>
  <c r="C520" i="3"/>
  <c r="C568" i="3" s="1"/>
  <c r="A537" i="3"/>
  <c r="M527" i="3"/>
  <c r="M523" i="3"/>
  <c r="D518" i="3"/>
  <c r="K518" i="3"/>
  <c r="L518" i="3"/>
  <c r="J518" i="3"/>
  <c r="I518" i="3"/>
  <c r="H518" i="3"/>
  <c r="G518" i="3"/>
  <c r="E518" i="3"/>
  <c r="F518" i="3" s="1"/>
  <c r="C518" i="3"/>
  <c r="N513" i="3"/>
  <c r="M513" i="3"/>
  <c r="F513" i="3"/>
  <c r="M512" i="3"/>
  <c r="M511" i="3"/>
  <c r="F511" i="3"/>
  <c r="F509" i="3"/>
  <c r="M507" i="3"/>
  <c r="F507" i="3"/>
  <c r="M506" i="3"/>
  <c r="F506" i="3"/>
  <c r="D505" i="3"/>
  <c r="K505" i="3"/>
  <c r="L505" i="3"/>
  <c r="J505" i="3"/>
  <c r="I505" i="3"/>
  <c r="H505" i="3"/>
  <c r="G505" i="3"/>
  <c r="E505" i="3"/>
  <c r="C505" i="3"/>
  <c r="N502" i="3"/>
  <c r="F500" i="3"/>
  <c r="F498" i="3"/>
  <c r="F496" i="3"/>
  <c r="F495" i="3"/>
  <c r="M494" i="3"/>
  <c r="F494" i="3"/>
  <c r="M493" i="3"/>
  <c r="F493" i="3"/>
  <c r="D492" i="3"/>
  <c r="K492" i="3"/>
  <c r="L492" i="3"/>
  <c r="M492" i="3"/>
  <c r="J492" i="3"/>
  <c r="I492" i="3"/>
  <c r="H492" i="3"/>
  <c r="G492" i="3"/>
  <c r="E492" i="3"/>
  <c r="C492" i="3"/>
  <c r="F490" i="3"/>
  <c r="F488" i="3"/>
  <c r="M487" i="3"/>
  <c r="F487" i="3"/>
  <c r="M485" i="3"/>
  <c r="F485" i="3"/>
  <c r="N484" i="3"/>
  <c r="M484" i="3"/>
  <c r="F484" i="3"/>
  <c r="M483" i="3"/>
  <c r="F483" i="3"/>
  <c r="F482" i="3"/>
  <c r="M481" i="3"/>
  <c r="F481" i="3"/>
  <c r="N480" i="3"/>
  <c r="M480" i="3"/>
  <c r="F480" i="3"/>
  <c r="D479" i="3"/>
  <c r="K479" i="3"/>
  <c r="L479" i="3"/>
  <c r="J479" i="3"/>
  <c r="I479" i="3"/>
  <c r="H479" i="3"/>
  <c r="G479" i="3"/>
  <c r="E479" i="3"/>
  <c r="C479" i="3"/>
  <c r="M475" i="3"/>
  <c r="M474" i="3"/>
  <c r="F474" i="3"/>
  <c r="F472" i="3"/>
  <c r="M470" i="3"/>
  <c r="F470" i="3"/>
  <c r="M468" i="3"/>
  <c r="F468" i="3"/>
  <c r="M467" i="3"/>
  <c r="F467" i="3"/>
  <c r="D466" i="3"/>
  <c r="K466" i="3"/>
  <c r="L466" i="3"/>
  <c r="J466" i="3"/>
  <c r="I466" i="3"/>
  <c r="H466" i="3"/>
  <c r="G466" i="3"/>
  <c r="E466" i="3"/>
  <c r="F466" i="3" s="1"/>
  <c r="C466" i="3"/>
  <c r="M465" i="3"/>
  <c r="F463" i="3"/>
  <c r="M462" i="3"/>
  <c r="F462" i="3"/>
  <c r="N461" i="3"/>
  <c r="M461" i="3"/>
  <c r="F461" i="3"/>
  <c r="M460" i="3"/>
  <c r="F460" i="3"/>
  <c r="M459" i="3"/>
  <c r="F459" i="3"/>
  <c r="M457" i="3"/>
  <c r="F457" i="3"/>
  <c r="F456" i="3"/>
  <c r="M455" i="3"/>
  <c r="F455" i="3"/>
  <c r="M454" i="3"/>
  <c r="F454" i="3"/>
  <c r="D453" i="3"/>
  <c r="K453" i="3"/>
  <c r="L453" i="3"/>
  <c r="J453" i="3"/>
  <c r="I453" i="3"/>
  <c r="H453" i="3"/>
  <c r="G453" i="3"/>
  <c r="E453" i="3"/>
  <c r="F453" i="3" s="1"/>
  <c r="C453" i="3"/>
  <c r="N448" i="3"/>
  <c r="M448" i="3"/>
  <c r="F448" i="3"/>
  <c r="F446" i="3"/>
  <c r="N444" i="3"/>
  <c r="M444" i="3"/>
  <c r="F444" i="3"/>
  <c r="M443" i="3"/>
  <c r="F443" i="3"/>
  <c r="M442" i="3"/>
  <c r="F442" i="3"/>
  <c r="N441" i="3"/>
  <c r="M441" i="3"/>
  <c r="F441" i="3"/>
  <c r="D440" i="3"/>
  <c r="K440" i="3"/>
  <c r="L440" i="3"/>
  <c r="J440" i="3"/>
  <c r="I440" i="3"/>
  <c r="H440" i="3"/>
  <c r="G440" i="3"/>
  <c r="E440" i="3"/>
  <c r="C440" i="3"/>
  <c r="M435" i="3"/>
  <c r="F435" i="3"/>
  <c r="F434" i="3"/>
  <c r="M433" i="3"/>
  <c r="F433" i="3"/>
  <c r="F431" i="3"/>
  <c r="M430" i="3"/>
  <c r="F430" i="3"/>
  <c r="M429" i="3"/>
  <c r="F429" i="3"/>
  <c r="M428" i="3"/>
  <c r="F428" i="3"/>
  <c r="D427" i="3"/>
  <c r="K427" i="3"/>
  <c r="L427" i="3"/>
  <c r="M427" i="3" s="1"/>
  <c r="J427" i="3"/>
  <c r="I427" i="3"/>
  <c r="H427" i="3"/>
  <c r="G427" i="3"/>
  <c r="E427" i="3"/>
  <c r="C427" i="3"/>
  <c r="F425" i="3"/>
  <c r="F423" i="3"/>
  <c r="M422" i="3"/>
  <c r="F422" i="3"/>
  <c r="M421" i="3"/>
  <c r="F421" i="3"/>
  <c r="M420" i="3"/>
  <c r="F420" i="3"/>
  <c r="M419" i="3"/>
  <c r="F419" i="3"/>
  <c r="N418" i="3"/>
  <c r="M418" i="3"/>
  <c r="F418" i="3"/>
  <c r="M417" i="3"/>
  <c r="F417" i="3"/>
  <c r="M416" i="3"/>
  <c r="F416" i="3"/>
  <c r="N415" i="3"/>
  <c r="M415" i="3"/>
  <c r="F415" i="3"/>
  <c r="A411" i="3"/>
  <c r="D380" i="3"/>
  <c r="F380" i="3" s="1"/>
  <c r="K380" i="3"/>
  <c r="L380" i="3"/>
  <c r="M380" i="3" s="1"/>
  <c r="J380" i="3"/>
  <c r="I380" i="3"/>
  <c r="H380" i="3"/>
  <c r="G380" i="3"/>
  <c r="E380" i="3"/>
  <c r="C380" i="3"/>
  <c r="M374" i="3"/>
  <c r="F374" i="3"/>
  <c r="D367" i="3"/>
  <c r="K367" i="3"/>
  <c r="L367" i="3"/>
  <c r="J367" i="3"/>
  <c r="I367" i="3"/>
  <c r="H367" i="3"/>
  <c r="G367" i="3"/>
  <c r="E367" i="3"/>
  <c r="C367" i="3"/>
  <c r="M363" i="3"/>
  <c r="F363" i="3"/>
  <c r="M362" i="3"/>
  <c r="F362" i="3"/>
  <c r="M361" i="3"/>
  <c r="F361" i="3"/>
  <c r="M360" i="3"/>
  <c r="F360" i="3"/>
  <c r="F358" i="3"/>
  <c r="F357" i="3"/>
  <c r="M356" i="3"/>
  <c r="F356" i="3"/>
  <c r="M355" i="3"/>
  <c r="F355" i="3"/>
  <c r="D354" i="3"/>
  <c r="K354" i="3"/>
  <c r="L354" i="3"/>
  <c r="M354" i="3" s="1"/>
  <c r="J354" i="3"/>
  <c r="I354" i="3"/>
  <c r="H354" i="3"/>
  <c r="G354" i="3"/>
  <c r="E354" i="3"/>
  <c r="C354" i="3"/>
  <c r="F350" i="3"/>
  <c r="M349" i="3"/>
  <c r="F349" i="3"/>
  <c r="F347" i="3"/>
  <c r="F345" i="3"/>
  <c r="F344" i="3"/>
  <c r="M343" i="3"/>
  <c r="F343" i="3"/>
  <c r="M342" i="3"/>
  <c r="F342" i="3"/>
  <c r="D341" i="3"/>
  <c r="F341" i="3" s="1"/>
  <c r="K341" i="3"/>
  <c r="L341" i="3"/>
  <c r="M341" i="3" s="1"/>
  <c r="J341" i="3"/>
  <c r="I341" i="3"/>
  <c r="H341" i="3"/>
  <c r="G341" i="3"/>
  <c r="E341" i="3"/>
  <c r="C341" i="3"/>
  <c r="M336" i="3"/>
  <c r="F336" i="3"/>
  <c r="M334" i="3"/>
  <c r="F334" i="3"/>
  <c r="M330" i="3"/>
  <c r="F330" i="3"/>
  <c r="M329" i="3"/>
  <c r="F329" i="3"/>
  <c r="D328" i="3"/>
  <c r="K328" i="3"/>
  <c r="L328" i="3"/>
  <c r="J328" i="3"/>
  <c r="I328" i="3"/>
  <c r="H328" i="3"/>
  <c r="G328" i="3"/>
  <c r="E328" i="3"/>
  <c r="C328" i="3"/>
  <c r="F324" i="3"/>
  <c r="M323" i="3"/>
  <c r="F323" i="3"/>
  <c r="F321" i="3"/>
  <c r="M319" i="3"/>
  <c r="F319" i="3"/>
  <c r="F318" i="3"/>
  <c r="M317" i="3"/>
  <c r="F317" i="3"/>
  <c r="M316" i="3"/>
  <c r="F316" i="3"/>
  <c r="D315" i="3"/>
  <c r="K315" i="3"/>
  <c r="L315" i="3"/>
  <c r="J315" i="3"/>
  <c r="I315" i="3"/>
  <c r="H315" i="3"/>
  <c r="G315" i="3"/>
  <c r="E315" i="3"/>
  <c r="C315" i="3"/>
  <c r="F310" i="3"/>
  <c r="M304" i="3"/>
  <c r="F304" i="3"/>
  <c r="M303" i="3"/>
  <c r="F303" i="3"/>
  <c r="D302" i="3"/>
  <c r="K302" i="3"/>
  <c r="L302" i="3"/>
  <c r="M302" i="3"/>
  <c r="J302" i="3"/>
  <c r="I302" i="3"/>
  <c r="H302" i="3"/>
  <c r="G302" i="3"/>
  <c r="E302" i="3"/>
  <c r="C302" i="3"/>
  <c r="M297" i="3"/>
  <c r="F297" i="3"/>
  <c r="F295" i="3"/>
  <c r="F294" i="3"/>
  <c r="F293" i="3"/>
  <c r="M292" i="3"/>
  <c r="F292" i="3"/>
  <c r="M291" i="3"/>
  <c r="F291" i="3"/>
  <c r="M290" i="3"/>
  <c r="F290" i="3"/>
  <c r="D289" i="3"/>
  <c r="K289" i="3"/>
  <c r="L289" i="3"/>
  <c r="M289" i="3" s="1"/>
  <c r="J289" i="3"/>
  <c r="I289" i="3"/>
  <c r="H289" i="3"/>
  <c r="G289" i="3"/>
  <c r="E289" i="3"/>
  <c r="C289" i="3"/>
  <c r="M284" i="3"/>
  <c r="F284" i="3"/>
  <c r="F282" i="3"/>
  <c r="M278" i="3"/>
  <c r="F278" i="3"/>
  <c r="M277" i="3"/>
  <c r="F277" i="3"/>
  <c r="D276" i="3"/>
  <c r="K276" i="3"/>
  <c r="L276" i="3"/>
  <c r="J276" i="3"/>
  <c r="I276" i="3"/>
  <c r="H276" i="3"/>
  <c r="G276" i="3"/>
  <c r="E276" i="3"/>
  <c r="C276" i="3"/>
  <c r="M271" i="3"/>
  <c r="F271" i="3"/>
  <c r="M270" i="3"/>
  <c r="F270" i="3"/>
  <c r="M269" i="3"/>
  <c r="F269" i="3"/>
  <c r="F267" i="3"/>
  <c r="F266" i="3"/>
  <c r="M265" i="3"/>
  <c r="F265" i="3"/>
  <c r="M264" i="3"/>
  <c r="F264" i="3"/>
  <c r="D263" i="3"/>
  <c r="K263" i="3"/>
  <c r="L263" i="3"/>
  <c r="J263" i="3"/>
  <c r="I263" i="3"/>
  <c r="H263" i="3"/>
  <c r="G263" i="3"/>
  <c r="E263" i="3"/>
  <c r="C263" i="3"/>
  <c r="M258" i="3"/>
  <c r="F258" i="3"/>
  <c r="M256" i="3"/>
  <c r="F256" i="3"/>
  <c r="M254" i="3"/>
  <c r="F254" i="3"/>
  <c r="F253" i="3"/>
  <c r="M252" i="3"/>
  <c r="F252" i="3"/>
  <c r="M251" i="3"/>
  <c r="F251" i="3"/>
  <c r="D250" i="3"/>
  <c r="K250" i="3"/>
  <c r="L250" i="3"/>
  <c r="J250" i="3"/>
  <c r="I250" i="3"/>
  <c r="H250" i="3"/>
  <c r="G250" i="3"/>
  <c r="E250" i="3"/>
  <c r="C250" i="3"/>
  <c r="M245" i="3"/>
  <c r="F245" i="3"/>
  <c r="M243" i="3"/>
  <c r="F243" i="3"/>
  <c r="F241" i="3"/>
  <c r="F240" i="3"/>
  <c r="M239" i="3"/>
  <c r="F239" i="3"/>
  <c r="M238" i="3"/>
  <c r="F238" i="3"/>
  <c r="D237" i="3"/>
  <c r="K237" i="3"/>
  <c r="L237" i="3"/>
  <c r="J237" i="3"/>
  <c r="I237" i="3"/>
  <c r="H237" i="3"/>
  <c r="G237" i="3"/>
  <c r="E237" i="3"/>
  <c r="C237" i="3"/>
  <c r="N236" i="3"/>
  <c r="M232" i="3"/>
  <c r="F232" i="3"/>
  <c r="M231" i="3"/>
  <c r="F231" i="3"/>
  <c r="M230" i="3"/>
  <c r="F230" i="3"/>
  <c r="M229" i="3"/>
  <c r="F229" i="3"/>
  <c r="M228" i="3"/>
  <c r="F228" i="3"/>
  <c r="M227" i="3"/>
  <c r="F227" i="3"/>
  <c r="M226" i="3"/>
  <c r="F226" i="3"/>
  <c r="M225" i="3"/>
  <c r="F225" i="3"/>
  <c r="A221" i="3"/>
  <c r="D201" i="3"/>
  <c r="K201" i="3"/>
  <c r="L201" i="3"/>
  <c r="J201" i="3"/>
  <c r="I201" i="3"/>
  <c r="H201" i="3"/>
  <c r="G201" i="3"/>
  <c r="E201" i="3"/>
  <c r="C201" i="3"/>
  <c r="F196" i="3"/>
  <c r="F194" i="3"/>
  <c r="M190" i="3"/>
  <c r="F190" i="3"/>
  <c r="M189" i="3"/>
  <c r="F189" i="3"/>
  <c r="D188" i="3"/>
  <c r="K188" i="3"/>
  <c r="L188" i="3"/>
  <c r="J188" i="3"/>
  <c r="I188" i="3"/>
  <c r="H188" i="3"/>
  <c r="G188" i="3"/>
  <c r="E188" i="3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D175" i="3"/>
  <c r="K175" i="3"/>
  <c r="L175" i="3"/>
  <c r="J175" i="3"/>
  <c r="I175" i="3"/>
  <c r="H175" i="3"/>
  <c r="G175" i="3"/>
  <c r="E175" i="3"/>
  <c r="F175" i="3" s="1"/>
  <c r="C175" i="3"/>
  <c r="F171" i="3"/>
  <c r="M170" i="3"/>
  <c r="F170" i="3"/>
  <c r="F168" i="3"/>
  <c r="M167" i="3"/>
  <c r="F167" i="3"/>
  <c r="F166" i="3"/>
  <c r="F165" i="3"/>
  <c r="M164" i="3"/>
  <c r="F164" i="3"/>
  <c r="M163" i="3"/>
  <c r="F163" i="3"/>
  <c r="D162" i="3"/>
  <c r="K162" i="3"/>
  <c r="L162" i="3"/>
  <c r="J162" i="3"/>
  <c r="I162" i="3"/>
  <c r="H162" i="3"/>
  <c r="G162" i="3"/>
  <c r="E162" i="3"/>
  <c r="C162" i="3"/>
  <c r="F158" i="3"/>
  <c r="M157" i="3"/>
  <c r="F157" i="3"/>
  <c r="F155" i="3"/>
  <c r="F154" i="3"/>
  <c r="M153" i="3"/>
  <c r="F153" i="3"/>
  <c r="F152" i="3"/>
  <c r="M151" i="3"/>
  <c r="F151" i="3"/>
  <c r="M150" i="3"/>
  <c r="F150" i="3"/>
  <c r="D149" i="3"/>
  <c r="F149" i="3" s="1"/>
  <c r="K149" i="3"/>
  <c r="L149" i="3"/>
  <c r="M149" i="3" s="1"/>
  <c r="J149" i="3"/>
  <c r="I149" i="3"/>
  <c r="H149" i="3"/>
  <c r="G149" i="3"/>
  <c r="E149" i="3"/>
  <c r="C149" i="3"/>
  <c r="M138" i="3"/>
  <c r="F138" i="3"/>
  <c r="M137" i="3"/>
  <c r="F137" i="3"/>
  <c r="D136" i="3"/>
  <c r="K136" i="3"/>
  <c r="L136" i="3"/>
  <c r="J136" i="3"/>
  <c r="I136" i="3"/>
  <c r="H136" i="3"/>
  <c r="G136" i="3"/>
  <c r="E136" i="3"/>
  <c r="F136" i="3" s="1"/>
  <c r="C136" i="3"/>
  <c r="F132" i="3"/>
  <c r="M131" i="3"/>
  <c r="F131" i="3"/>
  <c r="M129" i="3"/>
  <c r="F129" i="3"/>
  <c r="F128" i="3"/>
  <c r="M127" i="3"/>
  <c r="F127" i="3"/>
  <c r="F126" i="3"/>
  <c r="M125" i="3"/>
  <c r="F125" i="3"/>
  <c r="M124" i="3"/>
  <c r="F124" i="3"/>
  <c r="D123" i="3"/>
  <c r="K123" i="3"/>
  <c r="L123" i="3"/>
  <c r="J123" i="3"/>
  <c r="I123" i="3"/>
  <c r="H123" i="3"/>
  <c r="G123" i="3"/>
  <c r="E123" i="3"/>
  <c r="F123" i="3" s="1"/>
  <c r="C123" i="3"/>
  <c r="M118" i="3"/>
  <c r="F118" i="3"/>
  <c r="M116" i="3"/>
  <c r="F116" i="3"/>
  <c r="N115" i="3"/>
  <c r="F115" i="3"/>
  <c r="F114" i="3"/>
  <c r="F113" i="3"/>
  <c r="M112" i="3"/>
  <c r="F112" i="3"/>
  <c r="M111" i="3"/>
  <c r="F111" i="3"/>
  <c r="D110" i="3"/>
  <c r="K110" i="3"/>
  <c r="L110" i="3"/>
  <c r="J110" i="3"/>
  <c r="I110" i="3"/>
  <c r="H110" i="3"/>
  <c r="G110" i="3"/>
  <c r="E110" i="3"/>
  <c r="F110" i="3" s="1"/>
  <c r="C110" i="3"/>
  <c r="F105" i="3"/>
  <c r="M99" i="3"/>
  <c r="F99" i="3"/>
  <c r="M98" i="3"/>
  <c r="F98" i="3"/>
  <c r="D97" i="3"/>
  <c r="K97" i="3"/>
  <c r="L97" i="3"/>
  <c r="J97" i="3"/>
  <c r="I97" i="3"/>
  <c r="H97" i="3"/>
  <c r="G97" i="3"/>
  <c r="E97" i="3"/>
  <c r="C97" i="3"/>
  <c r="M92" i="3"/>
  <c r="F92" i="3"/>
  <c r="M86" i="3"/>
  <c r="F86" i="3"/>
  <c r="M85" i="3"/>
  <c r="F85" i="3"/>
  <c r="D84" i="3"/>
  <c r="K84" i="3"/>
  <c r="L84" i="3"/>
  <c r="J84" i="3"/>
  <c r="I84" i="3"/>
  <c r="H84" i="3"/>
  <c r="G84" i="3"/>
  <c r="E84" i="3"/>
  <c r="C84" i="3"/>
  <c r="F81" i="3"/>
  <c r="F80" i="3"/>
  <c r="M79" i="3"/>
  <c r="F79" i="3"/>
  <c r="M77" i="3"/>
  <c r="F77" i="3"/>
  <c r="F76" i="3"/>
  <c r="F75" i="3"/>
  <c r="M74" i="3"/>
  <c r="F74" i="3"/>
  <c r="M73" i="3"/>
  <c r="F73" i="3"/>
  <c r="M72" i="3"/>
  <c r="F72" i="3"/>
  <c r="D71" i="3"/>
  <c r="K71" i="3"/>
  <c r="L71" i="3"/>
  <c r="J71" i="3"/>
  <c r="I71" i="3"/>
  <c r="H71" i="3"/>
  <c r="G71" i="3"/>
  <c r="E71" i="3"/>
  <c r="C71" i="3"/>
  <c r="M66" i="3"/>
  <c r="F66" i="3"/>
  <c r="F64" i="3"/>
  <c r="F61" i="3"/>
  <c r="M60" i="3"/>
  <c r="F60" i="3"/>
  <c r="M59" i="3"/>
  <c r="F59" i="3"/>
  <c r="D58" i="3"/>
  <c r="K58" i="3"/>
  <c r="M58" i="3" s="1"/>
  <c r="L58" i="3"/>
  <c r="J58" i="3"/>
  <c r="I58" i="3"/>
  <c r="H58" i="3"/>
  <c r="G58" i="3"/>
  <c r="E58" i="3"/>
  <c r="F58" i="3" s="1"/>
  <c r="C58" i="3"/>
  <c r="M57" i="3"/>
  <c r="M56" i="3"/>
  <c r="F56" i="3"/>
  <c r="M54" i="3"/>
  <c r="F54" i="3"/>
  <c r="M53" i="3"/>
  <c r="F53" i="3"/>
  <c r="M52" i="3"/>
  <c r="F52" i="3"/>
  <c r="M51" i="3"/>
  <c r="F51" i="3"/>
  <c r="M49" i="3"/>
  <c r="F49" i="3"/>
  <c r="N48" i="3"/>
  <c r="M48" i="3"/>
  <c r="F48" i="3"/>
  <c r="M47" i="3"/>
  <c r="F47" i="3"/>
  <c r="M46" i="3"/>
  <c r="F46" i="3"/>
  <c r="D45" i="3"/>
  <c r="K45" i="3"/>
  <c r="L45" i="3"/>
  <c r="J45" i="3"/>
  <c r="I45" i="3"/>
  <c r="H45" i="3"/>
  <c r="G45" i="3"/>
  <c r="E45" i="3"/>
  <c r="C45" i="3"/>
  <c r="M40" i="3"/>
  <c r="F40" i="3"/>
  <c r="M38" i="3"/>
  <c r="F38" i="3"/>
  <c r="N37" i="3"/>
  <c r="M37" i="3"/>
  <c r="F37" i="3"/>
  <c r="M36" i="3"/>
  <c r="F36" i="3"/>
  <c r="M35" i="3"/>
  <c r="F35" i="3"/>
  <c r="M34" i="3"/>
  <c r="F34" i="3"/>
  <c r="M33" i="3"/>
  <c r="F33" i="3"/>
  <c r="D32" i="3"/>
  <c r="K32" i="3"/>
  <c r="M32" i="3" s="1"/>
  <c r="L32" i="3"/>
  <c r="J32" i="3"/>
  <c r="I32" i="3"/>
  <c r="H32" i="3"/>
  <c r="G32" i="3"/>
  <c r="E32" i="3"/>
  <c r="F32" i="3" s="1"/>
  <c r="C32" i="3"/>
  <c r="M27" i="3"/>
  <c r="F27" i="3"/>
  <c r="M25" i="3"/>
  <c r="F25" i="3"/>
  <c r="N23" i="3"/>
  <c r="F23" i="3"/>
  <c r="N22" i="3"/>
  <c r="M22" i="3"/>
  <c r="F22" i="3"/>
  <c r="M21" i="3"/>
  <c r="F21" i="3"/>
  <c r="M20" i="3"/>
  <c r="F20" i="3"/>
  <c r="D19" i="3"/>
  <c r="K19" i="3"/>
  <c r="L19" i="3"/>
  <c r="J19" i="3"/>
  <c r="I19" i="3"/>
  <c r="H19" i="3"/>
  <c r="G19" i="3"/>
  <c r="E19" i="3"/>
  <c r="C19" i="3"/>
  <c r="F18" i="3"/>
  <c r="F17" i="3"/>
  <c r="F16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H25" i="2"/>
  <c r="H27" i="2"/>
  <c r="G25" i="2"/>
  <c r="G27" i="2"/>
  <c r="D25" i="2"/>
  <c r="D27" i="2" s="1"/>
  <c r="E25" i="2"/>
  <c r="E27" i="2" s="1"/>
  <c r="C25" i="2"/>
  <c r="C27" i="2" s="1"/>
  <c r="H26" i="2"/>
  <c r="G26" i="2"/>
  <c r="D26" i="2"/>
  <c r="E26" i="2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M328" i="1" s="1"/>
  <c r="H329" i="1"/>
  <c r="I329" i="1"/>
  <c r="J329" i="1"/>
  <c r="K329" i="1"/>
  <c r="H330" i="1"/>
  <c r="I330" i="1"/>
  <c r="J330" i="1"/>
  <c r="K330" i="1"/>
  <c r="M330" i="1" s="1"/>
  <c r="H331" i="1"/>
  <c r="I331" i="1"/>
  <c r="J331" i="1"/>
  <c r="K331" i="1"/>
  <c r="H332" i="1"/>
  <c r="I332" i="1"/>
  <c r="J332" i="1"/>
  <c r="K332" i="1"/>
  <c r="M332" i="1" s="1"/>
  <c r="H333" i="1"/>
  <c r="I333" i="1"/>
  <c r="J333" i="1"/>
  <c r="K333" i="1"/>
  <c r="H334" i="1"/>
  <c r="I334" i="1"/>
  <c r="J334" i="1"/>
  <c r="K334" i="1"/>
  <c r="M334" i="1" s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M338" i="1" s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N89" i="1" s="1"/>
  <c r="E327" i="1"/>
  <c r="E328" i="1"/>
  <c r="E329" i="1"/>
  <c r="E330" i="1"/>
  <c r="E331" i="1"/>
  <c r="E332" i="1"/>
  <c r="E333" i="1"/>
  <c r="E334" i="1"/>
  <c r="E335" i="1"/>
  <c r="D336" i="1"/>
  <c r="N122" i="1" s="1"/>
  <c r="E336" i="1"/>
  <c r="E337" i="1"/>
  <c r="F337" i="1" s="1"/>
  <c r="D338" i="1"/>
  <c r="N43" i="1" s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C326" i="1"/>
  <c r="F317" i="1"/>
  <c r="F316" i="1"/>
  <c r="M315" i="1"/>
  <c r="M314" i="1"/>
  <c r="F314" i="1"/>
  <c r="M326" i="1"/>
  <c r="H159" i="1"/>
  <c r="D232" i="1"/>
  <c r="I172" i="1"/>
  <c r="E65" i="1"/>
  <c r="H266" i="1"/>
  <c r="H65" i="1"/>
  <c r="K185" i="1"/>
  <c r="C206" i="1"/>
  <c r="E253" i="1"/>
  <c r="L78" i="1"/>
  <c r="L91" i="1"/>
  <c r="C300" i="1"/>
  <c r="D300" i="1"/>
  <c r="L313" i="1"/>
  <c r="K313" i="1"/>
  <c r="J313" i="1"/>
  <c r="I313" i="1"/>
  <c r="H313" i="1"/>
  <c r="G313" i="1"/>
  <c r="E313" i="1"/>
  <c r="C313" i="1"/>
  <c r="M302" i="1"/>
  <c r="M301" i="1"/>
  <c r="L300" i="1"/>
  <c r="K300" i="1"/>
  <c r="J300" i="1"/>
  <c r="I300" i="1"/>
  <c r="H300" i="1"/>
  <c r="G300" i="1"/>
  <c r="E300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F279" i="1"/>
  <c r="C279" i="1"/>
  <c r="F268" i="1"/>
  <c r="F267" i="1"/>
  <c r="L266" i="1"/>
  <c r="K266" i="1"/>
  <c r="J266" i="1"/>
  <c r="I266" i="1"/>
  <c r="G266" i="1"/>
  <c r="E266" i="1"/>
  <c r="D266" i="1"/>
  <c r="C266" i="1"/>
  <c r="M259" i="1"/>
  <c r="M257" i="1"/>
  <c r="F257" i="1"/>
  <c r="M256" i="1"/>
  <c r="F256" i="1"/>
  <c r="M255" i="1"/>
  <c r="F255" i="1"/>
  <c r="M254" i="1"/>
  <c r="F254" i="1"/>
  <c r="L253" i="1"/>
  <c r="M253" i="1" s="1"/>
  <c r="K253" i="1"/>
  <c r="J253" i="1"/>
  <c r="I253" i="1"/>
  <c r="H253" i="1"/>
  <c r="G253" i="1"/>
  <c r="D253" i="1"/>
  <c r="F253" i="1" s="1"/>
  <c r="C25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C232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4" i="1"/>
  <c r="F213" i="1"/>
  <c r="M208" i="1"/>
  <c r="F208" i="1"/>
  <c r="M207" i="1"/>
  <c r="F207" i="1"/>
  <c r="L206" i="1"/>
  <c r="K206" i="1"/>
  <c r="M206" i="1" s="1"/>
  <c r="J206" i="1"/>
  <c r="I206" i="1"/>
  <c r="G206" i="1"/>
  <c r="E206" i="1"/>
  <c r="D206" i="1"/>
  <c r="M205" i="1"/>
  <c r="F205" i="1"/>
  <c r="F199" i="1"/>
  <c r="M197" i="1"/>
  <c r="F197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F185" i="1" s="1"/>
  <c r="C185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M165" i="1"/>
  <c r="F165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D159" i="1"/>
  <c r="C159" i="1"/>
  <c r="M150" i="1"/>
  <c r="F150" i="1"/>
  <c r="M149" i="1"/>
  <c r="F149" i="1"/>
  <c r="M147" i="1"/>
  <c r="G143" i="1"/>
  <c r="A142" i="1"/>
  <c r="L138" i="1"/>
  <c r="K138" i="1"/>
  <c r="M138" i="1" s="1"/>
  <c r="J138" i="1"/>
  <c r="I138" i="1"/>
  <c r="H138" i="1"/>
  <c r="G138" i="1"/>
  <c r="D138" i="1"/>
  <c r="C138" i="1"/>
  <c r="F131" i="1"/>
  <c r="F130" i="1"/>
  <c r="F129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F112" i="1" s="1"/>
  <c r="C112" i="1"/>
  <c r="M101" i="1"/>
  <c r="F101" i="1"/>
  <c r="M100" i="1"/>
  <c r="F100" i="1"/>
  <c r="G96" i="1"/>
  <c r="A95" i="1"/>
  <c r="K91" i="1"/>
  <c r="M91" i="1" s="1"/>
  <c r="J91" i="1"/>
  <c r="I91" i="1"/>
  <c r="H91" i="1"/>
  <c r="G91" i="1"/>
  <c r="E91" i="1"/>
  <c r="D91" i="1"/>
  <c r="C91" i="1"/>
  <c r="F84" i="1"/>
  <c r="F83" i="1"/>
  <c r="F82" i="1"/>
  <c r="F81" i="1"/>
  <c r="M80" i="1"/>
  <c r="F80" i="1"/>
  <c r="M79" i="1"/>
  <c r="F79" i="1"/>
  <c r="K78" i="1"/>
  <c r="M78" i="1" s="1"/>
  <c r="J78" i="1"/>
  <c r="I78" i="1"/>
  <c r="H78" i="1"/>
  <c r="G78" i="1"/>
  <c r="E78" i="1"/>
  <c r="D78" i="1"/>
  <c r="C78" i="1"/>
  <c r="F69" i="1"/>
  <c r="M67" i="1"/>
  <c r="F67" i="1"/>
  <c r="M66" i="1"/>
  <c r="F66" i="1"/>
  <c r="L65" i="1"/>
  <c r="K65" i="1"/>
  <c r="M65" i="1" s="1"/>
  <c r="J65" i="1"/>
  <c r="I65" i="1"/>
  <c r="G65" i="1"/>
  <c r="D65" i="1"/>
  <c r="F65" i="1" s="1"/>
  <c r="C65" i="1"/>
  <c r="F62" i="1"/>
  <c r="F61" i="1"/>
  <c r="F60" i="1"/>
  <c r="F59" i="1"/>
  <c r="M56" i="1"/>
  <c r="F56" i="1"/>
  <c r="M55" i="1"/>
  <c r="F55" i="1"/>
  <c r="M54" i="1"/>
  <c r="F54" i="1"/>
  <c r="M53" i="1"/>
  <c r="F53" i="1"/>
  <c r="G49" i="1"/>
  <c r="A48" i="1"/>
  <c r="L44" i="1"/>
  <c r="M44" i="1" s="1"/>
  <c r="K44" i="1"/>
  <c r="J44" i="1"/>
  <c r="I44" i="1"/>
  <c r="H44" i="1"/>
  <c r="G44" i="1"/>
  <c r="E44" i="1"/>
  <c r="F44" i="1" s="1"/>
  <c r="D44" i="1"/>
  <c r="C44" i="1"/>
  <c r="F40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6" i="1"/>
  <c r="F25" i="1"/>
  <c r="M24" i="1"/>
  <c r="F24" i="1"/>
  <c r="F22" i="1"/>
  <c r="F21" i="1"/>
  <c r="M20" i="1"/>
  <c r="F20" i="1"/>
  <c r="M19" i="1"/>
  <c r="F19" i="1"/>
  <c r="L18" i="1"/>
  <c r="M18" i="1" s="1"/>
  <c r="K18" i="1"/>
  <c r="J18" i="1"/>
  <c r="I18" i="1"/>
  <c r="H18" i="1"/>
  <c r="G18" i="1"/>
  <c r="E18" i="1"/>
  <c r="F18" i="1" s="1"/>
  <c r="D18" i="1"/>
  <c r="C18" i="1"/>
  <c r="F17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91" i="1"/>
  <c r="M185" i="1"/>
  <c r="F219" i="1"/>
  <c r="F159" i="1"/>
  <c r="M313" i="1"/>
  <c r="M219" i="1"/>
  <c r="M125" i="1"/>
  <c r="M232" i="1"/>
  <c r="F300" i="1"/>
  <c r="N82" i="1"/>
  <c r="M300" i="1" l="1"/>
  <c r="F78" i="1"/>
  <c r="M31" i="1"/>
  <c r="F19" i="3"/>
  <c r="M19" i="3"/>
  <c r="M45" i="3"/>
  <c r="F45" i="3"/>
  <c r="M71" i="3"/>
  <c r="M84" i="3"/>
  <c r="M110" i="3"/>
  <c r="M123" i="3"/>
  <c r="M162" i="3"/>
  <c r="F162" i="3"/>
  <c r="M175" i="3"/>
  <c r="M201" i="3"/>
  <c r="F201" i="3"/>
  <c r="M263" i="3"/>
  <c r="F263" i="3"/>
  <c r="M315" i="3"/>
  <c r="M328" i="3"/>
  <c r="F328" i="3"/>
  <c r="M367" i="3"/>
  <c r="F367" i="3"/>
  <c r="M440" i="3"/>
  <c r="F440" i="3"/>
  <c r="M453" i="3"/>
  <c r="M466" i="3"/>
  <c r="M505" i="3"/>
  <c r="F505" i="3"/>
  <c r="M393" i="3"/>
  <c r="F31" i="1"/>
  <c r="F172" i="1"/>
  <c r="M172" i="1"/>
  <c r="F266" i="1"/>
  <c r="N35" i="3"/>
  <c r="N74" i="3"/>
  <c r="N139" i="3"/>
  <c r="N165" i="3"/>
  <c r="N166" i="3"/>
  <c r="M266" i="1"/>
  <c r="N175" i="1"/>
  <c r="N16" i="1"/>
  <c r="F206" i="1"/>
  <c r="M250" i="3"/>
  <c r="F250" i="3"/>
  <c r="F84" i="3"/>
  <c r="F289" i="3"/>
  <c r="F315" i="3"/>
  <c r="F71" i="3"/>
  <c r="M97" i="3"/>
  <c r="F97" i="3"/>
  <c r="M136" i="3"/>
  <c r="M188" i="3"/>
  <c r="F188" i="3"/>
  <c r="M237" i="3"/>
  <c r="F237" i="3"/>
  <c r="M276" i="3"/>
  <c r="F276" i="3"/>
  <c r="F302" i="3"/>
  <c r="F354" i="3"/>
  <c r="N422" i="3"/>
  <c r="F427" i="3"/>
  <c r="N430" i="3"/>
  <c r="N431" i="3"/>
  <c r="N435" i="3"/>
  <c r="N471" i="3"/>
  <c r="N472" i="3"/>
  <c r="M479" i="3"/>
  <c r="F479" i="3"/>
  <c r="N487" i="3"/>
  <c r="F492" i="3"/>
  <c r="N498" i="3"/>
  <c r="N500" i="3"/>
  <c r="M518" i="3"/>
  <c r="M112" i="1"/>
  <c r="F125" i="1"/>
  <c r="F138" i="1"/>
  <c r="M159" i="1"/>
  <c r="F232" i="1"/>
  <c r="F326" i="1"/>
  <c r="M521" i="3"/>
  <c r="M526" i="3"/>
  <c r="I531" i="3"/>
  <c r="N417" i="3"/>
  <c r="N420" i="3"/>
  <c r="N443" i="3"/>
  <c r="N454" i="3"/>
  <c r="N459" i="3"/>
  <c r="N467" i="3"/>
  <c r="N474" i="3"/>
  <c r="N486" i="3"/>
  <c r="N506" i="3"/>
  <c r="N511" i="3"/>
  <c r="N512" i="3"/>
  <c r="F523" i="3"/>
  <c r="N231" i="3"/>
  <c r="F400" i="3"/>
  <c r="M205" i="3"/>
  <c r="N16" i="3"/>
  <c r="M576" i="3"/>
  <c r="M528" i="3"/>
  <c r="K563" i="3"/>
  <c r="M563" i="3" s="1"/>
  <c r="N239" i="3"/>
  <c r="N240" i="3"/>
  <c r="N241" i="3"/>
  <c r="N251" i="3"/>
  <c r="N254" i="3"/>
  <c r="N264" i="3"/>
  <c r="D550" i="3"/>
  <c r="N194" i="1"/>
  <c r="M578" i="3"/>
  <c r="M575" i="3"/>
  <c r="M519" i="3"/>
  <c r="M524" i="3"/>
  <c r="M530" i="3"/>
  <c r="M577" i="3"/>
  <c r="F577" i="3"/>
  <c r="F575" i="3"/>
  <c r="N423" i="3"/>
  <c r="N425" i="3"/>
  <c r="N477" i="3"/>
  <c r="N232" i="3"/>
  <c r="N272" i="3"/>
  <c r="F405" i="3"/>
  <c r="D564" i="3"/>
  <c r="F404" i="3"/>
  <c r="N111" i="3"/>
  <c r="F26" i="2"/>
  <c r="N271" i="1"/>
  <c r="N20" i="1"/>
  <c r="N62" i="1"/>
  <c r="F327" i="1"/>
  <c r="B26" i="5"/>
  <c r="C26" i="5"/>
  <c r="G406" i="3"/>
  <c r="M402" i="3"/>
  <c r="M400" i="3"/>
  <c r="M398" i="3"/>
  <c r="M396" i="3"/>
  <c r="N291" i="3"/>
  <c r="F396" i="3"/>
  <c r="F403" i="3"/>
  <c r="E564" i="3"/>
  <c r="F564" i="3" s="1"/>
  <c r="M212" i="3"/>
  <c r="M551" i="3"/>
  <c r="N83" i="3"/>
  <c r="N187" i="3"/>
  <c r="N9" i="3"/>
  <c r="N18" i="3"/>
  <c r="N36" i="3"/>
  <c r="N49" i="3"/>
  <c r="N61" i="3"/>
  <c r="N77" i="3"/>
  <c r="N113" i="3"/>
  <c r="N126" i="3"/>
  <c r="N129" i="3"/>
  <c r="N152" i="3"/>
  <c r="N154" i="3"/>
  <c r="N178" i="3"/>
  <c r="F209" i="3"/>
  <c r="D552" i="3"/>
  <c r="N31" i="3"/>
  <c r="N135" i="3"/>
  <c r="N215" i="1"/>
  <c r="N164" i="1"/>
  <c r="N303" i="1"/>
  <c r="N242" i="1"/>
  <c r="N161" i="1"/>
  <c r="F336" i="1"/>
  <c r="F335" i="1"/>
  <c r="K565" i="3"/>
  <c r="M565" i="3" s="1"/>
  <c r="K562" i="3"/>
  <c r="M562" i="3" s="1"/>
  <c r="K556" i="3"/>
  <c r="M556" i="3" s="1"/>
  <c r="N227" i="3"/>
  <c r="N270" i="3"/>
  <c r="N317" i="3"/>
  <c r="N318" i="3"/>
  <c r="N330" i="3"/>
  <c r="N342" i="3"/>
  <c r="N356" i="3"/>
  <c r="N357" i="3"/>
  <c r="N358" i="3"/>
  <c r="N374" i="3"/>
  <c r="F394" i="3"/>
  <c r="F398" i="3"/>
  <c r="F402" i="3"/>
  <c r="C406" i="3"/>
  <c r="D559" i="3"/>
  <c r="N244" i="3"/>
  <c r="L590" i="3"/>
  <c r="G591" i="3"/>
  <c r="I591" i="3"/>
  <c r="J591" i="3"/>
  <c r="N21" i="3"/>
  <c r="C589" i="3"/>
  <c r="N55" i="3"/>
  <c r="N107" i="3"/>
  <c r="N159" i="3"/>
  <c r="I339" i="1"/>
  <c r="N105" i="1"/>
  <c r="N30" i="1"/>
  <c r="N73" i="3"/>
  <c r="N86" i="3"/>
  <c r="N99" i="3"/>
  <c r="N151" i="3"/>
  <c r="N164" i="3"/>
  <c r="M333" i="1"/>
  <c r="M329" i="1"/>
  <c r="N14" i="1"/>
  <c r="N166" i="1"/>
  <c r="N23" i="1"/>
  <c r="N34" i="1"/>
  <c r="N102" i="1"/>
  <c r="N290" i="1"/>
  <c r="N174" i="1"/>
  <c r="N57" i="1"/>
  <c r="N104" i="1"/>
  <c r="N168" i="1"/>
  <c r="L214" i="3"/>
  <c r="N7" i="3"/>
  <c r="N13" i="3"/>
  <c r="N47" i="3"/>
  <c r="N125" i="3"/>
  <c r="N137" i="3"/>
  <c r="N190" i="3"/>
  <c r="D214" i="3"/>
  <c r="N19" i="3" s="1"/>
  <c r="N207" i="1"/>
  <c r="N214" i="1"/>
  <c r="N270" i="1"/>
  <c r="N257" i="1"/>
  <c r="N167" i="1"/>
  <c r="N66" i="1"/>
  <c r="N58" i="1"/>
  <c r="N220" i="1"/>
  <c r="H566" i="3"/>
  <c r="I566" i="3"/>
  <c r="M561" i="3"/>
  <c r="M559" i="3"/>
  <c r="I406" i="3"/>
  <c r="K558" i="3"/>
  <c r="K584" i="3" s="1"/>
  <c r="N225" i="3"/>
  <c r="N229" i="3"/>
  <c r="N268" i="3"/>
  <c r="N278" i="3"/>
  <c r="N304" i="3"/>
  <c r="F395" i="3"/>
  <c r="F397" i="3"/>
  <c r="F399" i="3"/>
  <c r="F401" i="3"/>
  <c r="D557" i="3"/>
  <c r="N283" i="3"/>
  <c r="M203" i="3"/>
  <c r="G214" i="3"/>
  <c r="N8" i="3"/>
  <c r="N34" i="3"/>
  <c r="N60" i="3"/>
  <c r="N112" i="3"/>
  <c r="N138" i="3"/>
  <c r="N177" i="3"/>
  <c r="N203" i="3"/>
  <c r="N542" i="3" s="1"/>
  <c r="L339" i="1"/>
  <c r="N25" i="1"/>
  <c r="N130" i="1"/>
  <c r="N211" i="1"/>
  <c r="N198" i="1"/>
  <c r="N243" i="1"/>
  <c r="N68" i="1"/>
  <c r="N222" i="1"/>
  <c r="N81" i="1"/>
  <c r="N162" i="1"/>
  <c r="N256" i="1"/>
  <c r="N148" i="1"/>
  <c r="F328" i="1"/>
  <c r="N268" i="1"/>
  <c r="N8" i="1"/>
  <c r="N10" i="1"/>
  <c r="N21" i="1"/>
  <c r="F333" i="1"/>
  <c r="F331" i="1"/>
  <c r="F329" i="1"/>
  <c r="G26" i="6"/>
  <c r="I26" i="6" s="1"/>
  <c r="M568" i="3"/>
  <c r="H591" i="3"/>
  <c r="M520" i="3"/>
  <c r="M522" i="3"/>
  <c r="M525" i="3"/>
  <c r="M529" i="3"/>
  <c r="G531" i="3"/>
  <c r="K531" i="3"/>
  <c r="J588" i="3"/>
  <c r="L588" i="3"/>
  <c r="F576" i="3"/>
  <c r="F578" i="3"/>
  <c r="C590" i="3"/>
  <c r="N416" i="3"/>
  <c r="N421" i="3"/>
  <c r="N426" i="3"/>
  <c r="N428" i="3"/>
  <c r="N433" i="3"/>
  <c r="N434" i="3"/>
  <c r="N442" i="3"/>
  <c r="N446" i="3"/>
  <c r="N455" i="3"/>
  <c r="N456" i="3"/>
  <c r="N460" i="3"/>
  <c r="N462" i="3"/>
  <c r="N463" i="3"/>
  <c r="N468" i="3"/>
  <c r="N475" i="3"/>
  <c r="N481" i="3"/>
  <c r="N482" i="3"/>
  <c r="N485" i="3"/>
  <c r="N488" i="3"/>
  <c r="N490" i="3"/>
  <c r="N493" i="3"/>
  <c r="N495" i="3"/>
  <c r="N501" i="3"/>
  <c r="F519" i="3"/>
  <c r="F520" i="3"/>
  <c r="F521" i="3"/>
  <c r="F522" i="3"/>
  <c r="F524" i="3"/>
  <c r="F525" i="3"/>
  <c r="F526" i="3"/>
  <c r="F527" i="3"/>
  <c r="F528" i="3"/>
  <c r="F529" i="3"/>
  <c r="F530" i="3"/>
  <c r="C531" i="3"/>
  <c r="F573" i="3"/>
  <c r="M564" i="3"/>
  <c r="K590" i="3"/>
  <c r="G588" i="3"/>
  <c r="G566" i="3"/>
  <c r="I588" i="3"/>
  <c r="M394" i="3"/>
  <c r="M395" i="3"/>
  <c r="M397" i="3"/>
  <c r="M399" i="3"/>
  <c r="M401" i="3"/>
  <c r="M404" i="3"/>
  <c r="K406" i="3"/>
  <c r="G589" i="3"/>
  <c r="H589" i="3"/>
  <c r="I589" i="3"/>
  <c r="J589" i="3"/>
  <c r="L589" i="3"/>
  <c r="G590" i="3"/>
  <c r="H590" i="3"/>
  <c r="I590" i="3"/>
  <c r="J590" i="3"/>
  <c r="L591" i="3"/>
  <c r="H588" i="3"/>
  <c r="M560" i="3"/>
  <c r="H406" i="3"/>
  <c r="J406" i="3"/>
  <c r="L406" i="3"/>
  <c r="F557" i="3"/>
  <c r="N234" i="3"/>
  <c r="N248" i="3"/>
  <c r="N246" i="3"/>
  <c r="N262" i="3"/>
  <c r="N260" i="3"/>
  <c r="N274" i="3"/>
  <c r="N288" i="3"/>
  <c r="N286" i="3"/>
  <c r="N300" i="3"/>
  <c r="N298" i="3"/>
  <c r="N313" i="3"/>
  <c r="N311" i="3"/>
  <c r="N326" i="3"/>
  <c r="N324" i="3"/>
  <c r="N339" i="3"/>
  <c r="N337" i="3"/>
  <c r="N352" i="3"/>
  <c r="N350" i="3"/>
  <c r="N365" i="3"/>
  <c r="N363" i="3"/>
  <c r="N379" i="3"/>
  <c r="N377" i="3"/>
  <c r="N233" i="3"/>
  <c r="N271" i="3"/>
  <c r="N275" i="3"/>
  <c r="D563" i="3"/>
  <c r="E590" i="3"/>
  <c r="C591" i="3"/>
  <c r="D565" i="3"/>
  <c r="C588" i="3"/>
  <c r="C566" i="3"/>
  <c r="D562" i="3"/>
  <c r="F562" i="3" s="1"/>
  <c r="D561" i="3"/>
  <c r="F559" i="3"/>
  <c r="F554" i="3"/>
  <c r="N235" i="3"/>
  <c r="N249" i="3"/>
  <c r="N247" i="3"/>
  <c r="N261" i="3"/>
  <c r="N259" i="3"/>
  <c r="N273" i="3"/>
  <c r="N287" i="3"/>
  <c r="N285" i="3"/>
  <c r="N301" i="3"/>
  <c r="N299" i="3"/>
  <c r="N314" i="3"/>
  <c r="N312" i="3"/>
  <c r="N327" i="3"/>
  <c r="N325" i="3"/>
  <c r="N340" i="3"/>
  <c r="N338" i="3"/>
  <c r="N353" i="3"/>
  <c r="N351" i="3"/>
  <c r="M552" i="3"/>
  <c r="M206" i="3"/>
  <c r="M211" i="3"/>
  <c r="M213" i="3"/>
  <c r="I214" i="3"/>
  <c r="F542" i="3"/>
  <c r="N43" i="3"/>
  <c r="N95" i="3"/>
  <c r="N147" i="3"/>
  <c r="N199" i="3"/>
  <c r="N11" i="3"/>
  <c r="N14" i="3"/>
  <c r="N15" i="3"/>
  <c r="N17" i="3"/>
  <c r="N20" i="3"/>
  <c r="N38" i="3"/>
  <c r="N59" i="3"/>
  <c r="N76" i="3"/>
  <c r="N116" i="3"/>
  <c r="N128" i="3"/>
  <c r="N167" i="3"/>
  <c r="F203" i="3"/>
  <c r="F204" i="3"/>
  <c r="F206" i="3"/>
  <c r="F208" i="3"/>
  <c r="F210" i="3"/>
  <c r="C214" i="3"/>
  <c r="E214" i="3"/>
  <c r="N205" i="3"/>
  <c r="N544" i="3" s="1"/>
  <c r="D551" i="3"/>
  <c r="D590" i="3" s="1"/>
  <c r="F590" i="3" s="1"/>
  <c r="E585" i="3"/>
  <c r="E584" i="3"/>
  <c r="E583" i="3"/>
  <c r="E580" i="3"/>
  <c r="N29" i="3"/>
  <c r="N57" i="3"/>
  <c r="N69" i="3"/>
  <c r="N81" i="3"/>
  <c r="N109" i="3"/>
  <c r="N121" i="3"/>
  <c r="N133" i="3"/>
  <c r="N161" i="3"/>
  <c r="N173" i="3"/>
  <c r="N185" i="3"/>
  <c r="F27" i="2"/>
  <c r="J339" i="1"/>
  <c r="H339" i="1"/>
  <c r="N184" i="1"/>
  <c r="N124" i="1"/>
  <c r="N241" i="1"/>
  <c r="N6" i="1"/>
  <c r="N173" i="1"/>
  <c r="N210" i="1"/>
  <c r="N176" i="1"/>
  <c r="N60" i="1"/>
  <c r="N165" i="1"/>
  <c r="N199" i="1"/>
  <c r="N291" i="1"/>
  <c r="N150" i="1"/>
  <c r="N114" i="1"/>
  <c r="N255" i="1"/>
  <c r="N7" i="1"/>
  <c r="N17" i="1"/>
  <c r="N11" i="1"/>
  <c r="N272" i="1"/>
  <c r="N254" i="1"/>
  <c r="N64" i="1"/>
  <c r="N267" i="1"/>
  <c r="N221" i="1"/>
  <c r="N79" i="1"/>
  <c r="N35" i="1"/>
  <c r="N205" i="1"/>
  <c r="F338" i="1"/>
  <c r="N301" i="1"/>
  <c r="N319" i="1"/>
  <c r="N171" i="1"/>
  <c r="I579" i="3"/>
  <c r="M574" i="3"/>
  <c r="H579" i="3"/>
  <c r="L579" i="3"/>
  <c r="M573" i="3"/>
  <c r="M571" i="3"/>
  <c r="M569" i="3"/>
  <c r="H531" i="3"/>
  <c r="J531" i="3"/>
  <c r="L531" i="3"/>
  <c r="M531" i="3" s="1"/>
  <c r="G586" i="3"/>
  <c r="M572" i="3"/>
  <c r="M570" i="3"/>
  <c r="F574" i="3"/>
  <c r="C579" i="3"/>
  <c r="N419" i="3"/>
  <c r="N429" i="3"/>
  <c r="N445" i="3"/>
  <c r="N457" i="3"/>
  <c r="N470" i="3"/>
  <c r="N483" i="3"/>
  <c r="N494" i="3"/>
  <c r="N496" i="3"/>
  <c r="N507" i="3"/>
  <c r="N509" i="3"/>
  <c r="E531" i="3"/>
  <c r="D531" i="3"/>
  <c r="N522" i="3" s="1"/>
  <c r="N570" i="3" s="1"/>
  <c r="J566" i="3"/>
  <c r="M558" i="3"/>
  <c r="L566" i="3"/>
  <c r="J581" i="3"/>
  <c r="G587" i="3"/>
  <c r="M554" i="3"/>
  <c r="I586" i="3"/>
  <c r="L587" i="3"/>
  <c r="L586" i="3"/>
  <c r="F561" i="3"/>
  <c r="E587" i="3"/>
  <c r="E566" i="3"/>
  <c r="E586" i="3"/>
  <c r="N226" i="3"/>
  <c r="N228" i="3"/>
  <c r="N230" i="3"/>
  <c r="N238" i="3"/>
  <c r="N252" i="3"/>
  <c r="N253" i="3"/>
  <c r="N265" i="3"/>
  <c r="N266" i="3"/>
  <c r="N267" i="3"/>
  <c r="N269" i="3"/>
  <c r="N277" i="3"/>
  <c r="N290" i="3"/>
  <c r="N292" i="3"/>
  <c r="N293" i="3"/>
  <c r="N294" i="3"/>
  <c r="N295" i="3"/>
  <c r="N303" i="3"/>
  <c r="N316" i="3"/>
  <c r="N319" i="3"/>
  <c r="N329" i="3"/>
  <c r="N343" i="3"/>
  <c r="N344" i="3"/>
  <c r="N345" i="3"/>
  <c r="N355" i="3"/>
  <c r="E406" i="3"/>
  <c r="D555" i="3"/>
  <c r="F555" i="3" s="1"/>
  <c r="D560" i="3"/>
  <c r="F560" i="3" s="1"/>
  <c r="D558" i="3"/>
  <c r="F558" i="3" s="1"/>
  <c r="D556" i="3"/>
  <c r="N257" i="3"/>
  <c r="N296" i="3"/>
  <c r="M550" i="3"/>
  <c r="G553" i="3"/>
  <c r="L553" i="3"/>
  <c r="I584" i="3"/>
  <c r="I582" i="3"/>
  <c r="J583" i="3"/>
  <c r="J580" i="3"/>
  <c r="L584" i="3"/>
  <c r="L582" i="3"/>
  <c r="M202" i="3"/>
  <c r="M204" i="3"/>
  <c r="M207" i="3"/>
  <c r="M208" i="3"/>
  <c r="M209" i="3"/>
  <c r="M210" i="3"/>
  <c r="H214" i="3"/>
  <c r="J214" i="3"/>
  <c r="K214" i="3"/>
  <c r="G585" i="3"/>
  <c r="G584" i="3"/>
  <c r="G583" i="3"/>
  <c r="G582" i="3"/>
  <c r="I585" i="3"/>
  <c r="I583" i="3"/>
  <c r="I580" i="3"/>
  <c r="J582" i="3"/>
  <c r="L585" i="3"/>
  <c r="L583" i="3"/>
  <c r="L580" i="3"/>
  <c r="E589" i="3"/>
  <c r="F550" i="3"/>
  <c r="E591" i="3"/>
  <c r="F552" i="3"/>
  <c r="N10" i="3"/>
  <c r="N12" i="3"/>
  <c r="N33" i="3"/>
  <c r="N46" i="3"/>
  <c r="N72" i="3"/>
  <c r="N75" i="3"/>
  <c r="N85" i="3"/>
  <c r="N98" i="3"/>
  <c r="N114" i="3"/>
  <c r="N124" i="3"/>
  <c r="N127" i="3"/>
  <c r="N150" i="3"/>
  <c r="N153" i="3"/>
  <c r="N155" i="3"/>
  <c r="N163" i="3"/>
  <c r="N168" i="3"/>
  <c r="N176" i="3"/>
  <c r="N179" i="3"/>
  <c r="N189" i="3"/>
  <c r="F202" i="3"/>
  <c r="F205" i="3"/>
  <c r="F207" i="3"/>
  <c r="F211" i="3"/>
  <c r="F212" i="3"/>
  <c r="F213" i="3"/>
  <c r="N206" i="3"/>
  <c r="N545" i="3" s="1"/>
  <c r="N30" i="3"/>
  <c r="N44" i="3"/>
  <c r="N42" i="3"/>
  <c r="N56" i="3"/>
  <c r="N70" i="3"/>
  <c r="N68" i="3"/>
  <c r="N82" i="3"/>
  <c r="N96" i="3"/>
  <c r="N94" i="3"/>
  <c r="N108" i="3"/>
  <c r="N122" i="3"/>
  <c r="N120" i="3"/>
  <c r="N134" i="3"/>
  <c r="N148" i="3"/>
  <c r="N146" i="3"/>
  <c r="N160" i="3"/>
  <c r="N174" i="3"/>
  <c r="N172" i="3"/>
  <c r="F25" i="2"/>
  <c r="G339" i="1"/>
  <c r="M335" i="1"/>
  <c r="M331" i="1"/>
  <c r="N147" i="1"/>
  <c r="N32" i="1"/>
  <c r="N100" i="1"/>
  <c r="N53" i="1"/>
  <c r="N19" i="1"/>
  <c r="N56" i="1"/>
  <c r="N101" i="1"/>
  <c r="N69" i="1"/>
  <c r="N223" i="1"/>
  <c r="N26" i="1"/>
  <c r="N84" i="1"/>
  <c r="N131" i="1"/>
  <c r="F334" i="1"/>
  <c r="N37" i="1"/>
  <c r="N212" i="1"/>
  <c r="N178" i="1"/>
  <c r="N129" i="1"/>
  <c r="N103" i="1"/>
  <c r="N197" i="1"/>
  <c r="N244" i="1"/>
  <c r="N304" i="1"/>
  <c r="N195" i="1"/>
  <c r="N67" i="1"/>
  <c r="N54" i="1"/>
  <c r="N33" i="1"/>
  <c r="N80" i="1"/>
  <c r="N302" i="1"/>
  <c r="N13" i="1"/>
  <c r="N22" i="1"/>
  <c r="N208" i="1"/>
  <c r="N127" i="1"/>
  <c r="N288" i="1"/>
  <c r="N126" i="1"/>
  <c r="N163" i="1"/>
  <c r="N9" i="1"/>
  <c r="N113" i="1"/>
  <c r="N160" i="1"/>
  <c r="N289" i="1"/>
  <c r="N24" i="1"/>
  <c r="C339" i="1"/>
  <c r="F332" i="1"/>
  <c r="N321" i="1"/>
  <c r="N317" i="1"/>
  <c r="K579" i="3"/>
  <c r="M567" i="3"/>
  <c r="G579" i="3"/>
  <c r="G580" i="3"/>
  <c r="J579" i="3"/>
  <c r="F571" i="3"/>
  <c r="F569" i="3"/>
  <c r="F568" i="3"/>
  <c r="D581" i="3"/>
  <c r="E579" i="3"/>
  <c r="E582" i="3"/>
  <c r="F572" i="3"/>
  <c r="F570" i="3"/>
  <c r="F567" i="3"/>
  <c r="D579" i="3"/>
  <c r="F579" i="3" s="1"/>
  <c r="E581" i="3"/>
  <c r="D580" i="3"/>
  <c r="G581" i="3"/>
  <c r="H581" i="3"/>
  <c r="I581" i="3"/>
  <c r="L581" i="3"/>
  <c r="H587" i="3"/>
  <c r="H586" i="3"/>
  <c r="H585" i="3"/>
  <c r="H584" i="3"/>
  <c r="H583" i="3"/>
  <c r="H582" i="3"/>
  <c r="J587" i="3"/>
  <c r="J586" i="3"/>
  <c r="J585" i="3"/>
  <c r="C581" i="3"/>
  <c r="C587" i="3"/>
  <c r="C586" i="3"/>
  <c r="C585" i="3"/>
  <c r="C584" i="3"/>
  <c r="C583" i="3"/>
  <c r="C582" i="3"/>
  <c r="D406" i="3"/>
  <c r="N242" i="3"/>
  <c r="N255" i="3"/>
  <c r="N281" i="3"/>
  <c r="N279" i="3"/>
  <c r="N309" i="3"/>
  <c r="N307" i="3"/>
  <c r="N305" i="3"/>
  <c r="N322" i="3"/>
  <c r="N320" i="3"/>
  <c r="N335" i="3"/>
  <c r="N333" i="3"/>
  <c r="N331" i="3"/>
  <c r="N348" i="3"/>
  <c r="N346" i="3"/>
  <c r="N360" i="3"/>
  <c r="N373" i="3"/>
  <c r="N371" i="3"/>
  <c r="N375" i="3"/>
  <c r="N245" i="3"/>
  <c r="N243" i="3"/>
  <c r="N258" i="3"/>
  <c r="N256" i="3"/>
  <c r="N284" i="3"/>
  <c r="N282" i="3"/>
  <c r="N280" i="3"/>
  <c r="N297" i="3"/>
  <c r="N310" i="3"/>
  <c r="N308" i="3"/>
  <c r="N306" i="3"/>
  <c r="N323" i="3"/>
  <c r="N321" i="3"/>
  <c r="N336" i="3"/>
  <c r="N334" i="3"/>
  <c r="N349" i="3"/>
  <c r="N359" i="3"/>
  <c r="K581" i="3"/>
  <c r="M542" i="3"/>
  <c r="H580" i="3"/>
  <c r="H553" i="3"/>
  <c r="I587" i="3"/>
  <c r="I553" i="3"/>
  <c r="J584" i="3"/>
  <c r="J553" i="3"/>
  <c r="M549" i="3"/>
  <c r="K587" i="3"/>
  <c r="M548" i="3"/>
  <c r="K586" i="3"/>
  <c r="M547" i="3"/>
  <c r="K585" i="3"/>
  <c r="M546" i="3"/>
  <c r="M545" i="3"/>
  <c r="K583" i="3"/>
  <c r="M544" i="3"/>
  <c r="M543" i="3"/>
  <c r="K580" i="3"/>
  <c r="K553" i="3"/>
  <c r="M541" i="3"/>
  <c r="F541" i="3"/>
  <c r="C580" i="3"/>
  <c r="C553" i="3"/>
  <c r="E588" i="3"/>
  <c r="E553" i="3"/>
  <c r="N28" i="3"/>
  <c r="N26" i="3"/>
  <c r="N24" i="3"/>
  <c r="N41" i="3"/>
  <c r="N39" i="3"/>
  <c r="N54" i="3"/>
  <c r="N52" i="3"/>
  <c r="N50" i="3"/>
  <c r="N67" i="3"/>
  <c r="N65" i="3"/>
  <c r="N63" i="3"/>
  <c r="N79" i="3"/>
  <c r="N92" i="3"/>
  <c r="N90" i="3"/>
  <c r="N88" i="3"/>
  <c r="N105" i="3"/>
  <c r="N103" i="3"/>
  <c r="N101" i="3"/>
  <c r="N118" i="3"/>
  <c r="N131" i="3"/>
  <c r="N144" i="3"/>
  <c r="N142" i="3"/>
  <c r="N140" i="3"/>
  <c r="N158" i="3"/>
  <c r="N156" i="3"/>
  <c r="N171" i="3"/>
  <c r="N169" i="3"/>
  <c r="N184" i="3"/>
  <c r="N182" i="3"/>
  <c r="N180" i="3"/>
  <c r="N197" i="3"/>
  <c r="N195" i="3"/>
  <c r="N193" i="3"/>
  <c r="N191" i="3"/>
  <c r="D549" i="3"/>
  <c r="D548" i="3"/>
  <c r="D547" i="3"/>
  <c r="D546" i="3"/>
  <c r="D545" i="3"/>
  <c r="D544" i="3"/>
  <c r="D543" i="3"/>
  <c r="N27" i="3"/>
  <c r="N25" i="3"/>
  <c r="N40" i="3"/>
  <c r="N53" i="3"/>
  <c r="N51" i="3"/>
  <c r="N66" i="3"/>
  <c r="N64" i="3"/>
  <c r="N62" i="3"/>
  <c r="N80" i="3"/>
  <c r="N78" i="3"/>
  <c r="N93" i="3"/>
  <c r="N91" i="3"/>
  <c r="N89" i="3"/>
  <c r="N87" i="3"/>
  <c r="N106" i="3"/>
  <c r="N104" i="3"/>
  <c r="N102" i="3"/>
  <c r="N119" i="3"/>
  <c r="N117" i="3"/>
  <c r="N132" i="3"/>
  <c r="N130" i="3"/>
  <c r="N157" i="3"/>
  <c r="N170" i="3"/>
  <c r="N183" i="3"/>
  <c r="N181" i="3"/>
  <c r="K339" i="1"/>
  <c r="N201" i="1"/>
  <c r="N180" i="1"/>
  <c r="N120" i="1"/>
  <c r="N118" i="1"/>
  <c r="M327" i="1"/>
  <c r="N324" i="1"/>
  <c r="N311" i="1"/>
  <c r="N307" i="1"/>
  <c r="N298" i="1"/>
  <c r="N294" i="1"/>
  <c r="N277" i="1"/>
  <c r="N273" i="1"/>
  <c r="N262" i="1"/>
  <c r="N258" i="1"/>
  <c r="N249" i="1"/>
  <c r="N245" i="1"/>
  <c r="N228" i="1"/>
  <c r="N224" i="1"/>
  <c r="N203" i="1"/>
  <c r="N169" i="1"/>
  <c r="N155" i="1"/>
  <c r="N151" i="1"/>
  <c r="N134" i="1"/>
  <c r="N108" i="1"/>
  <c r="N74" i="1"/>
  <c r="N28" i="1"/>
  <c r="N41" i="1"/>
  <c r="N75" i="1"/>
  <c r="N88" i="1"/>
  <c r="N109" i="1"/>
  <c r="N135" i="1"/>
  <c r="N156" i="1"/>
  <c r="N216" i="1"/>
  <c r="N229" i="1"/>
  <c r="N250" i="1"/>
  <c r="N263" i="1"/>
  <c r="N276" i="1"/>
  <c r="N297" i="1"/>
  <c r="N310" i="1"/>
  <c r="N323" i="1"/>
  <c r="N15" i="1"/>
  <c r="E339" i="1"/>
  <c r="F330" i="1"/>
  <c r="N123" i="1"/>
  <c r="N170" i="1"/>
  <c r="N183" i="1"/>
  <c r="N204" i="1"/>
  <c r="N63" i="1"/>
  <c r="N29" i="1"/>
  <c r="N121" i="1"/>
  <c r="N181" i="1"/>
  <c r="N202" i="1"/>
  <c r="N61" i="1"/>
  <c r="N27" i="1"/>
  <c r="N119" i="1"/>
  <c r="N179" i="1"/>
  <c r="N200" i="1"/>
  <c r="N320" i="1"/>
  <c r="N59" i="1"/>
  <c r="N12" i="1"/>
  <c r="N213" i="1"/>
  <c r="N117" i="1"/>
  <c r="N318" i="1"/>
  <c r="N177" i="1"/>
  <c r="N83" i="1"/>
  <c r="N36" i="1"/>
  <c r="N115" i="1"/>
  <c r="D339" i="1"/>
  <c r="N316" i="1"/>
  <c r="N128" i="1"/>
  <c r="N209" i="1"/>
  <c r="N149" i="1"/>
  <c r="N196" i="1"/>
  <c r="N269" i="1"/>
  <c r="N322" i="1"/>
  <c r="N309" i="1"/>
  <c r="N305" i="1"/>
  <c r="N296" i="1"/>
  <c r="N292" i="1"/>
  <c r="N275" i="1"/>
  <c r="N264" i="1"/>
  <c r="N260" i="1"/>
  <c r="N251" i="1"/>
  <c r="N247" i="1"/>
  <c r="N230" i="1"/>
  <c r="N226" i="1"/>
  <c r="N217" i="1"/>
  <c r="N182" i="1"/>
  <c r="N157" i="1"/>
  <c r="N153" i="1"/>
  <c r="N136" i="1"/>
  <c r="N132" i="1"/>
  <c r="N110" i="1"/>
  <c r="N106" i="1"/>
  <c r="N87" i="1"/>
  <c r="N76" i="1"/>
  <c r="N72" i="1"/>
  <c r="N42" i="1"/>
  <c r="N38" i="1"/>
  <c r="N325" i="1"/>
  <c r="N312" i="1"/>
  <c r="N308" i="1"/>
  <c r="N306" i="1"/>
  <c r="N299" i="1"/>
  <c r="N295" i="1"/>
  <c r="N293" i="1"/>
  <c r="N278" i="1"/>
  <c r="N274" i="1"/>
  <c r="N265" i="1"/>
  <c r="N261" i="1"/>
  <c r="N259" i="1"/>
  <c r="N252" i="1"/>
  <c r="N248" i="1"/>
  <c r="N246" i="1"/>
  <c r="N231" i="1"/>
  <c r="N227" i="1"/>
  <c r="N225" i="1"/>
  <c r="N218" i="1"/>
  <c r="N158" i="1"/>
  <c r="N154" i="1"/>
  <c r="N152" i="1"/>
  <c r="N137" i="1"/>
  <c r="N133" i="1"/>
  <c r="N111" i="1"/>
  <c r="N107" i="1"/>
  <c r="N90" i="1"/>
  <c r="N86" i="1"/>
  <c r="N77" i="1"/>
  <c r="N73" i="1"/>
  <c r="F551" i="3" l="1"/>
  <c r="M406" i="3"/>
  <c r="M214" i="3"/>
  <c r="K589" i="3"/>
  <c r="M589" i="3" s="1"/>
  <c r="K591" i="3"/>
  <c r="M591" i="3" s="1"/>
  <c r="K588" i="3"/>
  <c r="M588" i="3" s="1"/>
  <c r="N210" i="3"/>
  <c r="N549" i="3" s="1"/>
  <c r="N201" i="3"/>
  <c r="N188" i="3"/>
  <c r="N123" i="3"/>
  <c r="N71" i="3"/>
  <c r="N45" i="3"/>
  <c r="N32" i="3"/>
  <c r="N213" i="3"/>
  <c r="N552" i="3" s="1"/>
  <c r="F214" i="3"/>
  <c r="K566" i="3"/>
  <c r="M566" i="3" s="1"/>
  <c r="K582" i="3"/>
  <c r="M582" i="3" s="1"/>
  <c r="M585" i="3"/>
  <c r="M587" i="3"/>
  <c r="M590" i="3"/>
  <c r="N212" i="3"/>
  <c r="N551" i="3" s="1"/>
  <c r="N208" i="3"/>
  <c r="N547" i="3" s="1"/>
  <c r="N204" i="3"/>
  <c r="N543" i="3" s="1"/>
  <c r="N162" i="3"/>
  <c r="N149" i="3"/>
  <c r="N97" i="3"/>
  <c r="N84" i="3"/>
  <c r="N209" i="3"/>
  <c r="N548" i="3" s="1"/>
  <c r="N202" i="3"/>
  <c r="N541" i="3" s="1"/>
  <c r="N175" i="3"/>
  <c r="N214" i="3"/>
  <c r="N553" i="3" s="1"/>
  <c r="N211" i="3"/>
  <c r="N550" i="3" s="1"/>
  <c r="N136" i="3"/>
  <c r="N207" i="3"/>
  <c r="N546" i="3" s="1"/>
  <c r="N110" i="3"/>
  <c r="N58" i="3"/>
  <c r="M339" i="1"/>
  <c r="M586" i="3"/>
  <c r="D591" i="3"/>
  <c r="F591" i="3" s="1"/>
  <c r="F565" i="3"/>
  <c r="F580" i="3"/>
  <c r="D589" i="3"/>
  <c r="F589" i="3" s="1"/>
  <c r="F563" i="3"/>
  <c r="M553" i="3"/>
  <c r="M579" i="3"/>
  <c r="L592" i="3"/>
  <c r="G592" i="3"/>
  <c r="N531" i="3"/>
  <c r="N579" i="3" s="1"/>
  <c r="N530" i="3"/>
  <c r="N578" i="3" s="1"/>
  <c r="N528" i="3"/>
  <c r="N576" i="3" s="1"/>
  <c r="N526" i="3"/>
  <c r="N574" i="3" s="1"/>
  <c r="N524" i="3"/>
  <c r="N572" i="3" s="1"/>
  <c r="N519" i="3"/>
  <c r="N567" i="3" s="1"/>
  <c r="N479" i="3"/>
  <c r="N466" i="3"/>
  <c r="N453" i="3"/>
  <c r="N440" i="3"/>
  <c r="N529" i="3"/>
  <c r="N577" i="3" s="1"/>
  <c r="N527" i="3"/>
  <c r="N575" i="3" s="1"/>
  <c r="N525" i="3"/>
  <c r="N573" i="3" s="1"/>
  <c r="N523" i="3"/>
  <c r="N571" i="3" s="1"/>
  <c r="N521" i="3"/>
  <c r="N569" i="3" s="1"/>
  <c r="N518" i="3"/>
  <c r="N505" i="3"/>
  <c r="N492" i="3"/>
  <c r="N427" i="3"/>
  <c r="N520" i="3"/>
  <c r="N568" i="3" s="1"/>
  <c r="F581" i="3"/>
  <c r="F531" i="3"/>
  <c r="E592" i="3"/>
  <c r="F556" i="3"/>
  <c r="D566" i="3"/>
  <c r="F566" i="3" s="1"/>
  <c r="M583" i="3"/>
  <c r="M584" i="3"/>
  <c r="J592" i="3"/>
  <c r="I592" i="3"/>
  <c r="H592" i="3"/>
  <c r="M581" i="3"/>
  <c r="N393" i="3"/>
  <c r="N405" i="3"/>
  <c r="N565" i="3" s="1"/>
  <c r="N404" i="3"/>
  <c r="N564" i="3" s="1"/>
  <c r="N403" i="3"/>
  <c r="N563" i="3" s="1"/>
  <c r="N402" i="3"/>
  <c r="N562" i="3" s="1"/>
  <c r="N401" i="3"/>
  <c r="N561" i="3" s="1"/>
  <c r="N400" i="3"/>
  <c r="N560" i="3" s="1"/>
  <c r="N399" i="3"/>
  <c r="N559" i="3" s="1"/>
  <c r="N398" i="3"/>
  <c r="N558" i="3" s="1"/>
  <c r="N397" i="3"/>
  <c r="N557" i="3" s="1"/>
  <c r="N396" i="3"/>
  <c r="N556" i="3" s="1"/>
  <c r="N395" i="3"/>
  <c r="N555" i="3" s="1"/>
  <c r="N394" i="3"/>
  <c r="N554" i="3" s="1"/>
  <c r="F406" i="3"/>
  <c r="N354" i="3"/>
  <c r="N341" i="3"/>
  <c r="N328" i="3"/>
  <c r="N302" i="3"/>
  <c r="N276" i="3"/>
  <c r="N263" i="3"/>
  <c r="N406" i="3"/>
  <c r="N566" i="3" s="1"/>
  <c r="N380" i="3"/>
  <c r="N315" i="3"/>
  <c r="N289" i="3"/>
  <c r="N250" i="3"/>
  <c r="N237" i="3"/>
  <c r="N367" i="3"/>
  <c r="C592" i="3"/>
  <c r="M580" i="3"/>
  <c r="D583" i="3"/>
  <c r="F544" i="3"/>
  <c r="D585" i="3"/>
  <c r="F546" i="3"/>
  <c r="D587" i="3"/>
  <c r="F548" i="3"/>
  <c r="D582" i="3"/>
  <c r="F543" i="3"/>
  <c r="D553" i="3"/>
  <c r="F553" i="3" s="1"/>
  <c r="D584" i="3"/>
  <c r="F545" i="3"/>
  <c r="D586" i="3"/>
  <c r="F547" i="3"/>
  <c r="D588" i="3"/>
  <c r="F549" i="3"/>
  <c r="N159" i="1"/>
  <c r="N333" i="1"/>
  <c r="N232" i="1"/>
  <c r="N219" i="1"/>
  <c r="N185" i="1"/>
  <c r="N78" i="1"/>
  <c r="N326" i="1"/>
  <c r="N313" i="1"/>
  <c r="N331" i="1"/>
  <c r="N335" i="1"/>
  <c r="N44" i="1"/>
  <c r="N206" i="1"/>
  <c r="N332" i="1"/>
  <c r="N328" i="1"/>
  <c r="N279" i="1"/>
  <c r="N112" i="1"/>
  <c r="N31" i="1"/>
  <c r="N334" i="1"/>
  <c r="N337" i="1"/>
  <c r="N300" i="1"/>
  <c r="N253" i="1"/>
  <c r="N327" i="1"/>
  <c r="N172" i="1"/>
  <c r="N266" i="1"/>
  <c r="F339" i="1"/>
  <c r="N330" i="1"/>
  <c r="N338" i="1"/>
  <c r="N125" i="1"/>
  <c r="N336" i="1"/>
  <c r="N18" i="1"/>
  <c r="N138" i="1"/>
  <c r="N65" i="1"/>
  <c r="N329" i="1"/>
  <c r="N91" i="1"/>
  <c r="K592" i="3" l="1"/>
  <c r="M592" i="3" s="1"/>
  <c r="F588" i="3"/>
  <c r="F586" i="3"/>
  <c r="F584" i="3"/>
  <c r="F582" i="3"/>
  <c r="D592" i="3"/>
  <c r="F587" i="3"/>
  <c r="F585" i="3"/>
  <c r="F583" i="3"/>
  <c r="N592" i="3" l="1"/>
  <c r="N590" i="3"/>
  <c r="F592" i="3"/>
  <c r="N591" i="3"/>
  <c r="N589" i="3"/>
  <c r="N580" i="3"/>
  <c r="N581" i="3"/>
  <c r="N582" i="3"/>
  <c r="N584" i="3"/>
  <c r="N586" i="3"/>
  <c r="N588" i="3"/>
  <c r="N583" i="3"/>
  <c r="N585" i="3"/>
  <c r="N587" i="3"/>
</calcChain>
</file>

<file path=xl/sharedStrings.xml><?xml version="1.0" encoding="utf-8"?>
<sst xmlns="http://schemas.openxmlformats.org/spreadsheetml/2006/main" count="1391" uniqueCount="143">
  <si>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</si>
  <si>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</si>
  <si>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</si>
  <si>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</si>
  <si>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</si>
  <si>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</si>
  <si>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</si>
  <si>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</si>
  <si>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</si>
  <si>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</si>
  <si>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</si>
  <si>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</si>
  <si>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</si>
  <si>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</si>
  <si>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</si>
  <si>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</si>
  <si>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</si>
  <si>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</si>
  <si>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</si>
  <si>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</si>
  <si>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</si>
  <si>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</si>
  <si>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</si>
  <si>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</si>
  <si>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</si>
  <si>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</si>
  <si>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</si>
  <si>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</si>
  <si>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</si>
  <si>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</si>
  <si>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</si>
  <si>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</si>
  <si>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</si>
  <si>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</si>
  <si>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</si>
  <si>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</si>
  <si>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</si>
  <si>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</si>
  <si>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</si>
  <si>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</si>
  <si>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</si>
  <si>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</si>
  <si>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</si>
  <si>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</si>
  <si>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</si>
  <si>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</si>
  <si>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</si>
  <si>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</si>
  <si>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</si>
  <si>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</si>
  <si>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</si>
  <si>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</si>
  <si>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</si>
  <si>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</si>
  <si>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</si>
  <si>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</si>
  <si>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</si>
  <si>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</si>
  <si>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</si>
  <si>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</si>
  <si>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</si>
  <si>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</si>
  <si>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</si>
  <si>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</si>
  <si>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</si>
  <si>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</si>
  <si>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</si>
  <si>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</si>
  <si>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</si>
  <si>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</si>
  <si>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</si>
  <si>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</si>
  <si>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</si>
  <si>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</si>
  <si>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</si>
  <si>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</si>
  <si>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</si>
  <si>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</si>
  <si>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</si>
  <si>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</si>
  <si>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</si>
  <si>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</si>
  <si>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</si>
  <si>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</si>
  <si>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</si>
  <si>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</si>
  <si>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</si>
  <si>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</si>
  <si>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</si>
  <si>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</si>
  <si>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</si>
  <si>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</si>
  <si>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</si>
  <si>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</si>
  <si>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</si>
  <si>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</si>
  <si>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</si>
  <si>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</si>
  <si>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</si>
  <si>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</si>
  <si>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</si>
  <si>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1" type="noConversion"/>
  </si>
  <si>
    <t>商业险</t>
    <phoneticPr fontId="41" type="noConversion"/>
  </si>
  <si>
    <t>累计承保出租车台数</t>
    <phoneticPr fontId="41" type="noConversion"/>
  </si>
  <si>
    <t>保费合计</t>
    <phoneticPr fontId="41" type="noConversion"/>
  </si>
  <si>
    <t>累计支付赔款（万元）</t>
    <phoneticPr fontId="41" type="noConversion"/>
  </si>
  <si>
    <t>简单赔付率</t>
    <phoneticPr fontId="41" type="noConversion"/>
  </si>
  <si>
    <t>笔数</t>
    <phoneticPr fontId="41" type="noConversion"/>
  </si>
  <si>
    <t>保费（万元）</t>
    <phoneticPr fontId="41" type="noConversion"/>
  </si>
  <si>
    <t>阳光</t>
  </si>
  <si>
    <t>永城</t>
  </si>
  <si>
    <t>安华</t>
  </si>
  <si>
    <t>英大</t>
  </si>
  <si>
    <t>融盛</t>
  </si>
  <si>
    <t>合计</t>
    <phoneticPr fontId="41" type="noConversion"/>
  </si>
  <si>
    <t>公司</t>
    <phoneticPr fontId="20" type="noConversion"/>
  </si>
  <si>
    <t>公司</t>
    <phoneticPr fontId="20" type="noConversion"/>
  </si>
  <si>
    <t>亚太财险</t>
  </si>
  <si>
    <t>太平财险</t>
    <phoneticPr fontId="20" type="noConversion"/>
  </si>
  <si>
    <t>东港市1月财产保险业务统计表</t>
    <phoneticPr fontId="20" type="noConversion"/>
  </si>
  <si>
    <t>凤城市1月财产保险业务统计表</t>
    <phoneticPr fontId="20" type="noConversion"/>
  </si>
  <si>
    <t>宽甸县1月财产保险业务统计表</t>
    <phoneticPr fontId="20" type="noConversion"/>
  </si>
  <si>
    <t>2023年1月县域财产保险业务统计表</t>
    <phoneticPr fontId="20" type="noConversion"/>
  </si>
  <si>
    <r>
      <t>1</t>
    </r>
    <r>
      <rPr>
        <b/>
        <sz val="20"/>
        <color theme="1"/>
        <rFont val="微软雅黑"/>
        <family val="2"/>
        <charset val="134"/>
      </rPr>
      <t>月“出租车”承保情况统计表</t>
    </r>
    <phoneticPr fontId="41" type="noConversion"/>
  </si>
  <si>
    <t>2024年1月丹东市财产保险业务统计表</t>
    <phoneticPr fontId="20" type="noConversion"/>
  </si>
  <si>
    <t>（2024年1月）</t>
    <phoneticPr fontId="20" type="noConversion"/>
  </si>
  <si>
    <t>2024年丹东市电销业务统计表</t>
    <phoneticPr fontId="20" type="noConversion"/>
  </si>
  <si>
    <t>财字3号表                                             （2024年1月）                                           单位：万元</t>
    <phoneticPr fontId="20" type="noConversion"/>
  </si>
  <si>
    <t>2024年各财险公司摩托车交强险承保情况表</t>
    <phoneticPr fontId="20" type="noConversion"/>
  </si>
  <si>
    <r>
      <t>2024年</t>
    </r>
    <r>
      <rPr>
        <b/>
        <u/>
        <sz val="20"/>
        <rFont val="仿宋_GB2312"/>
        <charset val="134"/>
      </rPr>
      <t xml:space="preserve">1月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</si>
  <si>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t>县域地区</t>
    <phoneticPr fontId="20" type="noConversion"/>
  </si>
  <si>
    <t>合计</t>
    <phoneticPr fontId="20" type="noConversion"/>
  </si>
  <si>
    <t>宽甸总计</t>
    <phoneticPr fontId="20" type="noConversion"/>
  </si>
  <si>
    <t>合计</t>
    <phoneticPr fontId="20" type="noConversion"/>
  </si>
  <si>
    <t>凤城合计</t>
    <phoneticPr fontId="20" type="noConversion"/>
  </si>
  <si>
    <t>合计</t>
    <phoneticPr fontId="20" type="noConversion"/>
  </si>
  <si>
    <t>东港合计</t>
    <phoneticPr fontId="20" type="noConversion"/>
  </si>
  <si>
    <t>丹东地区</t>
    <phoneticPr fontId="20" type="noConversion"/>
  </si>
  <si>
    <t>合计</t>
    <phoneticPr fontId="20" type="noConversion"/>
  </si>
  <si>
    <t>21.90</t>
  </si>
  <si>
    <t>5.75</t>
  </si>
  <si>
    <t>1.95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</si>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</sst>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9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24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3" fillId="0" borderId="0" xfId="0" applyNumberFormat="1" applyFont="1" applyBorder="1" applyAlignment="1">
      <alignment horizontal="center" vertical="center"/>
    </xf>
    <xf numFmtId="0" fontId="44" fillId="0" borderId="0" xfId="0" applyFont="1" applyBorder="1">
      <alignment vertical="center"/>
    </xf>
    <xf numFmtId="0" fontId="45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2" fontId="49" fillId="0" borderId="4" xfId="0" applyNumberFormat="1" applyFont="1" applyBorder="1" applyAlignment="1">
      <alignment horizontal="center" vertical="center"/>
    </xf>
    <xf numFmtId="1" fontId="49" fillId="0" borderId="4" xfId="0" applyNumberFormat="1" applyFont="1" applyBorder="1" applyAlignment="1">
      <alignment horizontal="center" vertical="center"/>
    </xf>
    <xf numFmtId="180" fontId="49" fillId="3" borderId="4" xfId="0" applyNumberFormat="1" applyFont="1" applyFill="1" applyBorder="1" applyAlignment="1">
      <alignment horizontal="center" vertical="center"/>
    </xf>
    <xf numFmtId="180" fontId="49" fillId="0" borderId="4" xfId="0" applyNumberFormat="1" applyFont="1" applyBorder="1">
      <alignment vertical="center"/>
    </xf>
    <xf numFmtId="10" fontId="49" fillId="3" borderId="4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4" fillId="0" borderId="0" xfId="0" applyFont="1">
      <alignment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/>
    <xf numFmtId="176" fontId="22" fillId="0" borderId="24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right" vertical="center"/>
    </xf>
    <xf numFmtId="176" fontId="22" fillId="0" borderId="24" xfId="0" applyNumberFormat="1" applyFont="1" applyFill="1" applyBorder="1" applyAlignment="1">
      <alignment horizontal="right" vertical="center"/>
    </xf>
    <xf numFmtId="177" fontId="6" fillId="0" borderId="6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23" fillId="0" borderId="24" xfId="0" applyNumberFormat="1" applyFont="1" applyFill="1" applyBorder="1" applyAlignment="1">
      <alignment horizontal="right" vertical="center"/>
    </xf>
    <xf numFmtId="176" fontId="27" fillId="0" borderId="24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/>
    </xf>
    <xf numFmtId="177" fontId="6" fillId="0" borderId="59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6" fontId="6" fillId="0" borderId="6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161925</xdr:rowOff>
    </xdr:to>
    <xdr:sp macro="" textlink="">
      <xdr:nvSpPr>
        <xdr:cNvPr id="10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161925</xdr:rowOff>
    </xdr:to>
    <xdr:sp macro="" textlink="">
      <xdr:nvSpPr>
        <xdr:cNvPr id="1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161925</xdr:rowOff>
    </xdr:to>
    <xdr:sp macro="" textlink="">
      <xdr:nvSpPr>
        <xdr:cNvPr id="13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161925</xdr:rowOff>
    </xdr:to>
    <xdr:sp macro="" textlink="">
      <xdr:nvSpPr>
        <xdr:cNvPr id="15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161925</xdr:rowOff>
    </xdr:to>
    <xdr:sp macro="" textlink="">
      <xdr:nvSpPr>
        <xdr:cNvPr id="16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284</xdr:row>
      <xdr:rowOff>19050</xdr:rowOff>
    </xdr:from>
    <xdr:to>
      <xdr:col>2</xdr:col>
      <xdr:colOff>9525</xdr:colOff>
      <xdr:row>286</xdr:row>
      <xdr:rowOff>161925</xdr:rowOff>
    </xdr:to>
    <xdr:sp macro="" textlink="">
      <xdr:nvSpPr>
        <xdr:cNvPr id="18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workbookViewId="0">
      <selection activeCell="T272" sqref="T272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.625" style="159" customWidth="1"/>
    <col min="7" max="7" width="9.125" style="8" customWidth="1"/>
    <col min="8" max="8" width="11.5" style="8" customWidth="1"/>
    <col min="9" max="12" width="9.125" style="8" customWidth="1"/>
    <col min="13" max="13" width="8.5" style="8" customWidth="1"/>
    <col min="14" max="14" width="9.125" style="159" customWidth="1"/>
    <col min="15" max="16384" width="9" style="8"/>
  </cols>
  <sheetData>
    <row r="1" spans="1:14" s="57" customFormat="1" ht="18.75">
      <c r="A1" s="219" t="s">
        <v>124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s="57" customFormat="1" ht="14.25" thickBot="1">
      <c r="B2" s="59" t="s">
        <v>0</v>
      </c>
      <c r="C2" s="58"/>
      <c r="D2" s="58"/>
      <c r="F2" s="154"/>
      <c r="G2" s="73" t="s">
        <v>125</v>
      </c>
      <c r="H2" s="58"/>
      <c r="I2" s="58"/>
      <c r="J2" s="58"/>
      <c r="K2" s="58"/>
      <c r="L2" s="59" t="s">
        <v>1</v>
      </c>
      <c r="N2" s="170"/>
    </row>
    <row r="3" spans="1:14" s="57" customFormat="1" ht="13.5" customHeight="1">
      <c r="A3" s="217" t="s">
        <v>115</v>
      </c>
      <c r="B3" s="164" t="s">
        <v>3</v>
      </c>
      <c r="C3" s="220" t="s">
        <v>4</v>
      </c>
      <c r="D3" s="220"/>
      <c r="E3" s="220"/>
      <c r="F3" s="221"/>
      <c r="G3" s="220" t="s">
        <v>5</v>
      </c>
      <c r="H3" s="220"/>
      <c r="I3" s="220" t="s">
        <v>6</v>
      </c>
      <c r="J3" s="220"/>
      <c r="K3" s="220"/>
      <c r="L3" s="220"/>
      <c r="M3" s="220"/>
      <c r="N3" s="223" t="s">
        <v>7</v>
      </c>
    </row>
    <row r="4" spans="1:14" s="57" customFormat="1">
      <c r="A4" s="215"/>
      <c r="B4" s="58" t="s">
        <v>8</v>
      </c>
      <c r="C4" s="222" t="s">
        <v>9</v>
      </c>
      <c r="D4" s="222" t="s">
        <v>10</v>
      </c>
      <c r="E4" s="222" t="s">
        <v>11</v>
      </c>
      <c r="F4" s="199" t="s">
        <v>12</v>
      </c>
      <c r="G4" s="222" t="s">
        <v>13</v>
      </c>
      <c r="H4" s="222" t="s">
        <v>14</v>
      </c>
      <c r="I4" s="211" t="s">
        <v>13</v>
      </c>
      <c r="J4" s="222" t="s">
        <v>15</v>
      </c>
      <c r="K4" s="222"/>
      <c r="L4" s="222"/>
      <c r="M4" s="212" t="s">
        <v>12</v>
      </c>
      <c r="N4" s="224"/>
    </row>
    <row r="5" spans="1:14" s="57" customFormat="1">
      <c r="A5" s="218"/>
      <c r="B5" s="165" t="s">
        <v>16</v>
      </c>
      <c r="C5" s="222"/>
      <c r="D5" s="222"/>
      <c r="E5" s="222"/>
      <c r="F5" s="200" t="s">
        <v>17</v>
      </c>
      <c r="G5" s="222"/>
      <c r="H5" s="222"/>
      <c r="I5" s="33" t="s">
        <v>18</v>
      </c>
      <c r="J5" s="211" t="s">
        <v>9</v>
      </c>
      <c r="K5" s="211" t="s">
        <v>10</v>
      </c>
      <c r="L5" s="211" t="s">
        <v>11</v>
      </c>
      <c r="M5" s="213" t="s">
        <v>17</v>
      </c>
      <c r="N5" s="198" t="s">
        <v>17</v>
      </c>
    </row>
    <row r="6" spans="1:14" s="57" customFormat="1" ht="13.5" customHeight="1">
      <c r="A6" s="215" t="s">
        <v>2</v>
      </c>
      <c r="B6" s="211" t="s">
        <v>19</v>
      </c>
      <c r="C6" s="74">
        <v>3379.4126839999999</v>
      </c>
      <c r="D6" s="74">
        <v>3379.4126839999999</v>
      </c>
      <c r="E6" s="71">
        <v>3671.0401769999999</v>
      </c>
      <c r="F6" s="155">
        <f t="shared" ref="F6:F22" si="0">(D6-E6)/E6*100</f>
        <v>-7.9440016708920913</v>
      </c>
      <c r="G6" s="72">
        <v>27012</v>
      </c>
      <c r="H6" s="72">
        <v>3428945.27</v>
      </c>
      <c r="I6" s="72">
        <v>3313</v>
      </c>
      <c r="J6" s="71">
        <v>2831.1820349999998</v>
      </c>
      <c r="K6" s="71">
        <v>2831.1820349999998</v>
      </c>
      <c r="L6" s="71">
        <v>1587.60943</v>
      </c>
      <c r="M6" s="31">
        <f t="shared" ref="M6:M18" si="1">(K6-L6)/L6*100</f>
        <v>78.329882747043129</v>
      </c>
      <c r="N6" s="171">
        <f t="shared" ref="N6:N18" si="2">D6/D327*100</f>
        <v>37.295809933113297</v>
      </c>
    </row>
    <row r="7" spans="1:14" s="57" customFormat="1" ht="13.5" customHeight="1">
      <c r="A7" s="215"/>
      <c r="B7" s="211" t="s">
        <v>20</v>
      </c>
      <c r="C7" s="74">
        <v>1124.3815520000001</v>
      </c>
      <c r="D7" s="74">
        <v>1124.3815520000001</v>
      </c>
      <c r="E7" s="72">
        <v>1025.6788690000001</v>
      </c>
      <c r="F7" s="155">
        <f t="shared" si="0"/>
        <v>9.6231565242473547</v>
      </c>
      <c r="G7" s="72">
        <v>14269</v>
      </c>
      <c r="H7" s="72">
        <v>285380</v>
      </c>
      <c r="I7" s="72">
        <v>2005</v>
      </c>
      <c r="J7" s="71">
        <v>1076.8624150000001</v>
      </c>
      <c r="K7" s="71">
        <v>1076.8624150000001</v>
      </c>
      <c r="L7" s="71">
        <v>676.47290199999998</v>
      </c>
      <c r="M7" s="31">
        <f t="shared" si="1"/>
        <v>59.187812522311511</v>
      </c>
      <c r="N7" s="171">
        <f t="shared" si="2"/>
        <v>38.274616571031707</v>
      </c>
    </row>
    <row r="8" spans="1:14" s="57" customFormat="1" ht="13.5" customHeight="1">
      <c r="A8" s="215"/>
      <c r="B8" s="211" t="s">
        <v>21</v>
      </c>
      <c r="C8" s="74">
        <v>382.32885199999998</v>
      </c>
      <c r="D8" s="74">
        <v>382.32885199999998</v>
      </c>
      <c r="E8" s="72">
        <v>349.79372499999999</v>
      </c>
      <c r="F8" s="155">
        <f t="shared" si="0"/>
        <v>9.3012323191332236</v>
      </c>
      <c r="G8" s="72">
        <v>128</v>
      </c>
      <c r="H8" s="72">
        <v>501792.67</v>
      </c>
      <c r="I8" s="72">
        <v>13</v>
      </c>
      <c r="J8" s="71">
        <v>18.449126</v>
      </c>
      <c r="K8" s="71">
        <v>18.449126</v>
      </c>
      <c r="L8" s="71">
        <v>37.083660999999999</v>
      </c>
      <c r="M8" s="31">
        <f t="shared" si="1"/>
        <v>-50.249987454043442</v>
      </c>
      <c r="N8" s="171">
        <f t="shared" si="2"/>
        <v>59.01891488654708</v>
      </c>
    </row>
    <row r="9" spans="1:14" s="57" customFormat="1" ht="13.5" customHeight="1">
      <c r="A9" s="215"/>
      <c r="B9" s="211" t="s">
        <v>22</v>
      </c>
      <c r="C9" s="74">
        <v>298.76631200000003</v>
      </c>
      <c r="D9" s="74">
        <v>298.76631200000003</v>
      </c>
      <c r="E9" s="72">
        <v>299.76501300000001</v>
      </c>
      <c r="F9" s="155">
        <f t="shared" si="0"/>
        <v>-0.33316129524427945</v>
      </c>
      <c r="G9" s="72">
        <v>13514</v>
      </c>
      <c r="H9" s="72">
        <v>106052.72</v>
      </c>
      <c r="I9" s="72">
        <v>301</v>
      </c>
      <c r="J9" s="71">
        <v>56.155740000000002</v>
      </c>
      <c r="K9" s="71">
        <v>56.155740000000002</v>
      </c>
      <c r="L9" s="71">
        <v>34.144440000000003</v>
      </c>
      <c r="M9" s="31">
        <f t="shared" si="1"/>
        <v>64.465254079434303</v>
      </c>
      <c r="N9" s="171">
        <f t="shared" si="2"/>
        <v>47.284873016802848</v>
      </c>
    </row>
    <row r="10" spans="1:14" s="57" customFormat="1" ht="13.5" customHeight="1">
      <c r="A10" s="215"/>
      <c r="B10" s="211" t="s">
        <v>23</v>
      </c>
      <c r="C10" s="74">
        <v>14.700787</v>
      </c>
      <c r="D10" s="74">
        <v>14.700787</v>
      </c>
      <c r="E10" s="72">
        <v>39.016832999999998</v>
      </c>
      <c r="F10" s="155">
        <f t="shared" si="0"/>
        <v>-62.321936790717999</v>
      </c>
      <c r="G10" s="72">
        <v>108</v>
      </c>
      <c r="H10" s="72">
        <v>24779.45</v>
      </c>
      <c r="I10" s="72">
        <v>1</v>
      </c>
      <c r="J10" s="71">
        <v>5.5647000000000002</v>
      </c>
      <c r="K10" s="71">
        <v>5.5647000000000002</v>
      </c>
      <c r="L10" s="71">
        <v>2.618795</v>
      </c>
      <c r="M10" s="31">
        <f t="shared" si="1"/>
        <v>112.49085934561506</v>
      </c>
      <c r="N10" s="171">
        <f t="shared" si="2"/>
        <v>26.163711138334943</v>
      </c>
    </row>
    <row r="11" spans="1:14" s="57" customFormat="1" ht="13.5" customHeight="1">
      <c r="A11" s="215"/>
      <c r="B11" s="211" t="s">
        <v>24</v>
      </c>
      <c r="C11" s="74">
        <v>581.29498899999999</v>
      </c>
      <c r="D11" s="74">
        <v>581.29498899999999</v>
      </c>
      <c r="E11" s="72">
        <v>446.54416600000002</v>
      </c>
      <c r="F11" s="155">
        <f t="shared" si="0"/>
        <v>30.176370728802659</v>
      </c>
      <c r="G11" s="72">
        <v>478</v>
      </c>
      <c r="H11" s="72">
        <v>452178.86</v>
      </c>
      <c r="I11" s="72">
        <v>142</v>
      </c>
      <c r="J11" s="71">
        <v>548.23579500000005</v>
      </c>
      <c r="K11" s="71">
        <v>548.23579500000005</v>
      </c>
      <c r="L11" s="71">
        <v>84.070361000000005</v>
      </c>
      <c r="M11" s="31">
        <f t="shared" si="1"/>
        <v>552.11542864672606</v>
      </c>
      <c r="N11" s="171">
        <f t="shared" si="2"/>
        <v>51.130452056183771</v>
      </c>
    </row>
    <row r="12" spans="1:14" s="57" customFormat="1" ht="13.5" customHeight="1">
      <c r="A12" s="215"/>
      <c r="B12" s="211" t="s">
        <v>25</v>
      </c>
      <c r="C12" s="74">
        <v>1950.98</v>
      </c>
      <c r="D12" s="74">
        <v>1950.98</v>
      </c>
      <c r="E12" s="74">
        <v>1019.540275</v>
      </c>
      <c r="F12" s="155">
        <f t="shared" si="0"/>
        <v>91.358796492860478</v>
      </c>
      <c r="G12" s="74">
        <v>139</v>
      </c>
      <c r="H12" s="74">
        <v>28504.95</v>
      </c>
      <c r="I12" s="74">
        <v>79</v>
      </c>
      <c r="J12" s="71">
        <v>99.035561999999999</v>
      </c>
      <c r="K12" s="71">
        <v>99.035561999999999</v>
      </c>
      <c r="L12" s="71">
        <v>195.03131999999999</v>
      </c>
      <c r="M12" s="31">
        <f t="shared" si="1"/>
        <v>-49.220688246380121</v>
      </c>
      <c r="N12" s="171">
        <f t="shared" si="2"/>
        <v>51.142985190895885</v>
      </c>
    </row>
    <row r="13" spans="1:14" s="58" customFormat="1" ht="13.5" customHeight="1">
      <c r="A13" s="215"/>
      <c r="B13" s="211" t="s">
        <v>26</v>
      </c>
      <c r="C13" s="74">
        <v>366.89360299999998</v>
      </c>
      <c r="D13" s="74">
        <v>366.89360299999998</v>
      </c>
      <c r="E13" s="72">
        <v>61.296937</v>
      </c>
      <c r="F13" s="155">
        <f t="shared" si="0"/>
        <v>498.55128323948713</v>
      </c>
      <c r="G13" s="72">
        <v>27264</v>
      </c>
      <c r="H13" s="72">
        <v>3394157.4</v>
      </c>
      <c r="I13" s="72">
        <v>8695</v>
      </c>
      <c r="J13" s="71">
        <v>227.92273399999999</v>
      </c>
      <c r="K13" s="71">
        <v>227.92273399999999</v>
      </c>
      <c r="L13" s="71">
        <v>713.49893299999997</v>
      </c>
      <c r="M13" s="31">
        <f t="shared" si="1"/>
        <v>-68.055630715287975</v>
      </c>
      <c r="N13" s="171">
        <f t="shared" si="2"/>
        <v>6.2607538470308741</v>
      </c>
    </row>
    <row r="14" spans="1:14" s="58" customFormat="1" ht="13.5" customHeight="1">
      <c r="A14" s="215"/>
      <c r="B14" s="211" t="s">
        <v>27</v>
      </c>
      <c r="C14" s="74">
        <v>76.124596999999994</v>
      </c>
      <c r="D14" s="74">
        <v>76.124596999999994</v>
      </c>
      <c r="E14" s="72">
        <v>92.1</v>
      </c>
      <c r="F14" s="155">
        <f t="shared" si="0"/>
        <v>-17.345714440825191</v>
      </c>
      <c r="G14" s="72">
        <v>17</v>
      </c>
      <c r="H14" s="72">
        <v>26410.18</v>
      </c>
      <c r="I14" s="72">
        <v>0</v>
      </c>
      <c r="J14" s="76">
        <v>71</v>
      </c>
      <c r="K14" s="71">
        <v>71</v>
      </c>
      <c r="L14" s="71">
        <v>93.666100999999998</v>
      </c>
      <c r="M14" s="31">
        <f t="shared" si="1"/>
        <v>-24.19883048190508</v>
      </c>
      <c r="N14" s="171">
        <f t="shared" si="2"/>
        <v>26.438293406749274</v>
      </c>
    </row>
    <row r="15" spans="1:14" s="58" customFormat="1" ht="13.5" customHeight="1">
      <c r="A15" s="215"/>
      <c r="B15" s="14" t="s">
        <v>28</v>
      </c>
      <c r="C15" s="74">
        <v>76.124596999999994</v>
      </c>
      <c r="D15" s="74">
        <v>76.124596999999994</v>
      </c>
      <c r="E15" s="75">
        <v>78.390679000000006</v>
      </c>
      <c r="F15" s="155">
        <f t="shared" si="0"/>
        <v>-2.890754396960908</v>
      </c>
      <c r="G15" s="75">
        <v>17</v>
      </c>
      <c r="H15" s="75">
        <v>26410.18</v>
      </c>
      <c r="I15" s="75">
        <v>0</v>
      </c>
      <c r="J15" s="76">
        <v>71</v>
      </c>
      <c r="K15" s="71">
        <v>71</v>
      </c>
      <c r="L15" s="71">
        <v>0</v>
      </c>
      <c r="M15" s="31">
        <v>0</v>
      </c>
      <c r="N15" s="171">
        <f t="shared" si="2"/>
        <v>93.21163125687535</v>
      </c>
    </row>
    <row r="16" spans="1:14" s="58" customFormat="1" ht="13.5" customHeight="1">
      <c r="A16" s="215"/>
      <c r="B16" s="14" t="s">
        <v>29</v>
      </c>
      <c r="C16" s="74">
        <v>0</v>
      </c>
      <c r="D16" s="74">
        <v>0</v>
      </c>
      <c r="E16" s="75">
        <v>15.065566</v>
      </c>
      <c r="F16" s="155">
        <f t="shared" si="0"/>
        <v>-100</v>
      </c>
      <c r="G16" s="75">
        <v>0</v>
      </c>
      <c r="H16" s="75">
        <v>0</v>
      </c>
      <c r="I16" s="75">
        <v>0</v>
      </c>
      <c r="J16" s="72">
        <v>0</v>
      </c>
      <c r="K16" s="72">
        <v>0</v>
      </c>
      <c r="L16" s="72">
        <v>0</v>
      </c>
      <c r="M16" s="31">
        <v>0</v>
      </c>
      <c r="N16" s="171">
        <f t="shared" si="2"/>
        <v>0</v>
      </c>
    </row>
    <row r="17" spans="1:14" s="58" customFormat="1" ht="13.5" customHeight="1">
      <c r="A17" s="215"/>
      <c r="B17" s="14" t="s">
        <v>30</v>
      </c>
      <c r="C17" s="74">
        <v>0</v>
      </c>
      <c r="D17" s="74">
        <v>0</v>
      </c>
      <c r="E17" s="75">
        <v>-1.353588</v>
      </c>
      <c r="F17" s="155">
        <f t="shared" si="0"/>
        <v>-100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31">
        <v>0</v>
      </c>
      <c r="N17" s="171">
        <f t="shared" si="2"/>
        <v>0</v>
      </c>
    </row>
    <row r="18" spans="1:14" s="58" customFormat="1" ht="13.5" customHeight="1" thickBot="1">
      <c r="A18" s="216"/>
      <c r="B18" s="15" t="s">
        <v>138</v>
      </c>
      <c r="C18" s="16">
        <f>C6+C8+C9+C10+C11+C12+C13+C14</f>
        <v>7050.5018240000009</v>
      </c>
      <c r="D18" s="16">
        <f t="shared" ref="D18:L18" si="3">D6+D8+D9+D10+D11+D12+D13+D14</f>
        <v>7050.5018240000009</v>
      </c>
      <c r="E18" s="16">
        <f t="shared" si="3"/>
        <v>5979.0971259999997</v>
      </c>
      <c r="F18" s="156">
        <f t="shared" si="0"/>
        <v>17.919171999080206</v>
      </c>
      <c r="G18" s="16">
        <f t="shared" si="3"/>
        <v>68660</v>
      </c>
      <c r="H18" s="16">
        <f t="shared" si="3"/>
        <v>7962821.5</v>
      </c>
      <c r="I18" s="16">
        <f t="shared" si="3"/>
        <v>12544</v>
      </c>
      <c r="J18" s="16">
        <f t="shared" si="3"/>
        <v>3857.5456919999997</v>
      </c>
      <c r="K18" s="16">
        <f t="shared" si="3"/>
        <v>3857.5456919999997</v>
      </c>
      <c r="L18" s="16">
        <f t="shared" si="3"/>
        <v>2747.7230409999997</v>
      </c>
      <c r="M18" s="16">
        <f t="shared" si="1"/>
        <v>40.390630148666432</v>
      </c>
      <c r="N18" s="172">
        <f t="shared" si="2"/>
        <v>32.798015065367458</v>
      </c>
    </row>
    <row r="19" spans="1:14" s="57" customFormat="1" ht="14.25" thickTop="1">
      <c r="A19" s="229" t="s">
        <v>31</v>
      </c>
      <c r="B19" s="18" t="s">
        <v>19</v>
      </c>
      <c r="C19" s="21">
        <v>1167.2469860000001</v>
      </c>
      <c r="D19" s="21">
        <v>1167.2469860000001</v>
      </c>
      <c r="E19" s="20">
        <v>1113.7492</v>
      </c>
      <c r="F19" s="157">
        <f t="shared" si="0"/>
        <v>4.8033961326302306</v>
      </c>
      <c r="G19" s="20">
        <v>8920</v>
      </c>
      <c r="H19" s="20">
        <v>1304448.2531999999</v>
      </c>
      <c r="I19" s="20">
        <v>1143</v>
      </c>
      <c r="J19" s="20">
        <v>876.43534999999997</v>
      </c>
      <c r="K19" s="20">
        <v>876.43534999999997</v>
      </c>
      <c r="L19" s="22">
        <v>613.68474200000003</v>
      </c>
      <c r="M19" s="111">
        <f t="shared" ref="M19:M31" si="4">(K19-L19)/L19*100</f>
        <v>42.815242097057052</v>
      </c>
      <c r="N19" s="173">
        <f t="shared" ref="N19:N31" si="5">D19/D327*100</f>
        <v>12.881948967335818</v>
      </c>
    </row>
    <row r="20" spans="1:14" s="57" customFormat="1">
      <c r="A20" s="230"/>
      <c r="B20" s="211" t="s">
        <v>20</v>
      </c>
      <c r="C20" s="21">
        <v>356.67423100000002</v>
      </c>
      <c r="D20" s="21">
        <v>356.67423100000002</v>
      </c>
      <c r="E20" s="20">
        <v>322.108273</v>
      </c>
      <c r="F20" s="155">
        <f t="shared" si="0"/>
        <v>10.731161195602084</v>
      </c>
      <c r="G20" s="20">
        <v>4391</v>
      </c>
      <c r="H20" s="20">
        <v>87540</v>
      </c>
      <c r="I20" s="20">
        <v>615</v>
      </c>
      <c r="J20" s="20">
        <v>277.03803099999999</v>
      </c>
      <c r="K20" s="20">
        <v>277.03803099999999</v>
      </c>
      <c r="L20" s="22">
        <v>217.208887</v>
      </c>
      <c r="M20" s="31">
        <f t="shared" si="4"/>
        <v>27.544519391602972</v>
      </c>
      <c r="N20" s="171">
        <f t="shared" si="5"/>
        <v>12.141402896561035</v>
      </c>
    </row>
    <row r="21" spans="1:14" s="57" customFormat="1">
      <c r="A21" s="230"/>
      <c r="B21" s="211" t="s">
        <v>21</v>
      </c>
      <c r="C21" s="21">
        <v>18.618922999999999</v>
      </c>
      <c r="D21" s="21">
        <v>18.618922999999999</v>
      </c>
      <c r="E21" s="20">
        <v>20.512816999999998</v>
      </c>
      <c r="F21" s="155">
        <f t="shared" si="0"/>
        <v>-9.2327348311058373</v>
      </c>
      <c r="G21" s="20">
        <v>30</v>
      </c>
      <c r="H21" s="20">
        <v>30623.258033999999</v>
      </c>
      <c r="I21" s="20">
        <v>1</v>
      </c>
      <c r="J21" s="20">
        <v>38.014974000000002</v>
      </c>
      <c r="K21" s="20">
        <v>38.014974000000002</v>
      </c>
      <c r="L21" s="21">
        <v>0</v>
      </c>
      <c r="M21" s="31">
        <v>0</v>
      </c>
      <c r="N21" s="171">
        <f t="shared" si="5"/>
        <v>2.8741451922026902</v>
      </c>
    </row>
    <row r="22" spans="1:14" s="57" customFormat="1">
      <c r="A22" s="230"/>
      <c r="B22" s="211" t="s">
        <v>22</v>
      </c>
      <c r="C22" s="21">
        <v>74.056700000000006</v>
      </c>
      <c r="D22" s="21">
        <v>74.056700000000006</v>
      </c>
      <c r="E22" s="20">
        <v>52.820151000000003</v>
      </c>
      <c r="F22" s="155">
        <f t="shared" si="0"/>
        <v>40.205392445773207</v>
      </c>
      <c r="G22" s="20">
        <v>3468</v>
      </c>
      <c r="H22" s="20">
        <v>17957.939999999999</v>
      </c>
      <c r="I22" s="20">
        <v>8</v>
      </c>
      <c r="J22" s="20">
        <v>10.205</v>
      </c>
      <c r="K22" s="20">
        <v>10.205</v>
      </c>
      <c r="L22" s="21">
        <v>0</v>
      </c>
      <c r="M22" s="31">
        <v>0</v>
      </c>
      <c r="N22" s="171">
        <f t="shared" si="5"/>
        <v>11.720737964404311</v>
      </c>
    </row>
    <row r="23" spans="1:14" s="57" customFormat="1">
      <c r="A23" s="230"/>
      <c r="B23" s="211" t="s">
        <v>23</v>
      </c>
      <c r="C23" s="21">
        <v>0</v>
      </c>
      <c r="D23" s="21">
        <v>0</v>
      </c>
      <c r="E23" s="21">
        <v>0</v>
      </c>
      <c r="F23" s="3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31">
        <v>0</v>
      </c>
      <c r="N23" s="171">
        <f t="shared" si="5"/>
        <v>0</v>
      </c>
    </row>
    <row r="24" spans="1:14" s="57" customFormat="1">
      <c r="A24" s="230"/>
      <c r="B24" s="211" t="s">
        <v>24</v>
      </c>
      <c r="C24" s="21">
        <v>54.262106000000003</v>
      </c>
      <c r="D24" s="21">
        <v>54.262106000000003</v>
      </c>
      <c r="E24" s="20">
        <v>33.708105000000003</v>
      </c>
      <c r="F24" s="155">
        <f>(D24-E24)/E24*100</f>
        <v>60.976435785992713</v>
      </c>
      <c r="G24" s="20">
        <v>1504</v>
      </c>
      <c r="H24" s="20">
        <v>117993.018308</v>
      </c>
      <c r="I24" s="20">
        <v>6</v>
      </c>
      <c r="J24" s="20">
        <v>2.093432</v>
      </c>
      <c r="K24" s="20">
        <v>2.093432</v>
      </c>
      <c r="L24" s="22">
        <v>46.591279</v>
      </c>
      <c r="M24" s="31">
        <f t="shared" si="4"/>
        <v>-95.506815771251951</v>
      </c>
      <c r="N24" s="171">
        <f t="shared" si="5"/>
        <v>4.7728710238384018</v>
      </c>
    </row>
    <row r="25" spans="1:14" s="57" customFormat="1">
      <c r="A25" s="230"/>
      <c r="B25" s="211" t="s">
        <v>25</v>
      </c>
      <c r="C25" s="20">
        <v>545.35578499999997</v>
      </c>
      <c r="D25" s="20">
        <v>545.35578499999997</v>
      </c>
      <c r="E25" s="20">
        <v>269.12360000000001</v>
      </c>
      <c r="F25" s="155">
        <f>(D25-E25)/E25*100</f>
        <v>102.64138299279585</v>
      </c>
      <c r="G25" s="22">
        <v>70</v>
      </c>
      <c r="H25" s="22">
        <v>7919.1424999999999</v>
      </c>
      <c r="I25" s="22">
        <v>218</v>
      </c>
      <c r="J25" s="22">
        <v>23.780999999999999</v>
      </c>
      <c r="K25" s="22">
        <v>23.780999999999999</v>
      </c>
      <c r="L25" s="22">
        <v>3.9698000000000002</v>
      </c>
      <c r="M25" s="31">
        <f t="shared" si="4"/>
        <v>499.0478109728449</v>
      </c>
      <c r="N25" s="171">
        <f t="shared" si="5"/>
        <v>14.295955281973367</v>
      </c>
    </row>
    <row r="26" spans="1:14" s="58" customFormat="1">
      <c r="A26" s="230"/>
      <c r="B26" s="211" t="s">
        <v>26</v>
      </c>
      <c r="C26" s="20">
        <v>2297.4499999999998</v>
      </c>
      <c r="D26" s="20">
        <v>2297.4499999999998</v>
      </c>
      <c r="E26" s="20">
        <v>2400.0100000000002</v>
      </c>
      <c r="F26" s="155">
        <f>(D26-E26)/E26*100</f>
        <v>-4.2733155278519837</v>
      </c>
      <c r="G26" s="20">
        <v>19559</v>
      </c>
      <c r="H26" s="20">
        <v>21187802.370000001</v>
      </c>
      <c r="I26" s="20">
        <v>2600</v>
      </c>
      <c r="J26" s="20">
        <v>655.557412</v>
      </c>
      <c r="K26" s="20">
        <v>655.557412</v>
      </c>
      <c r="L26" s="22">
        <v>502.51888000000002</v>
      </c>
      <c r="M26" s="31">
        <f t="shared" si="4"/>
        <v>30.454285021092137</v>
      </c>
      <c r="N26" s="171">
        <f t="shared" si="5"/>
        <v>39.204196552484127</v>
      </c>
    </row>
    <row r="27" spans="1:14" s="58" customFormat="1">
      <c r="A27" s="230"/>
      <c r="B27" s="211" t="s">
        <v>27</v>
      </c>
      <c r="C27" s="139">
        <v>6.9249999999999997E-3</v>
      </c>
      <c r="D27" s="139">
        <v>6.9249999999999997E-3</v>
      </c>
      <c r="E27" s="21">
        <v>0</v>
      </c>
      <c r="F27" s="31">
        <v>0</v>
      </c>
      <c r="G27" s="20">
        <v>4</v>
      </c>
      <c r="H27" s="20">
        <v>153</v>
      </c>
      <c r="I27" s="21">
        <v>0</v>
      </c>
      <c r="J27" s="21">
        <v>0</v>
      </c>
      <c r="K27" s="21">
        <v>0</v>
      </c>
      <c r="L27" s="21">
        <v>0</v>
      </c>
      <c r="M27" s="31">
        <v>0</v>
      </c>
      <c r="N27" s="171">
        <f t="shared" si="5"/>
        <v>2.4050725922626394E-3</v>
      </c>
    </row>
    <row r="28" spans="1:14" s="58" customFormat="1">
      <c r="A28" s="230"/>
      <c r="B28" s="14" t="s">
        <v>28</v>
      </c>
      <c r="C28" s="21">
        <v>0</v>
      </c>
      <c r="D28" s="21">
        <v>0</v>
      </c>
      <c r="E28" s="21">
        <v>0</v>
      </c>
      <c r="F28" s="3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31">
        <v>0</v>
      </c>
      <c r="N28" s="171">
        <f t="shared" si="5"/>
        <v>0</v>
      </c>
    </row>
    <row r="29" spans="1:14" s="58" customFormat="1">
      <c r="A29" s="230"/>
      <c r="B29" s="14" t="s">
        <v>29</v>
      </c>
      <c r="C29" s="40">
        <v>6.9249999999999997E-3</v>
      </c>
      <c r="D29" s="40">
        <v>6.9249999999999997E-3</v>
      </c>
      <c r="E29" s="21">
        <v>0</v>
      </c>
      <c r="F29" s="31">
        <v>0</v>
      </c>
      <c r="G29" s="40">
        <v>4</v>
      </c>
      <c r="H29" s="40">
        <v>153</v>
      </c>
      <c r="I29" s="21">
        <v>0</v>
      </c>
      <c r="J29" s="21">
        <v>0</v>
      </c>
      <c r="K29" s="21">
        <v>0</v>
      </c>
      <c r="L29" s="21">
        <v>0</v>
      </c>
      <c r="M29" s="31">
        <v>0</v>
      </c>
      <c r="N29" s="171">
        <f t="shared" si="5"/>
        <v>2.3950953427794738E-2</v>
      </c>
    </row>
    <row r="30" spans="1:14" s="58" customFormat="1">
      <c r="A30" s="230"/>
      <c r="B30" s="14" t="s">
        <v>30</v>
      </c>
      <c r="C30" s="21">
        <v>0</v>
      </c>
      <c r="D30" s="21">
        <v>0</v>
      </c>
      <c r="E30" s="21">
        <v>0</v>
      </c>
      <c r="F30" s="3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171">
        <f t="shared" si="5"/>
        <v>0</v>
      </c>
    </row>
    <row r="31" spans="1:14" s="58" customFormat="1" ht="14.25" thickBot="1">
      <c r="A31" s="231"/>
      <c r="B31" s="15" t="s">
        <v>138</v>
      </c>
      <c r="C31" s="16">
        <f>C19+C21+C22+C23+C24+C25+C26+C27</f>
        <v>4156.9974249999996</v>
      </c>
      <c r="D31" s="16">
        <f>D19+D21+D22+D23+D24+D25+D26+D27</f>
        <v>4156.9974249999996</v>
      </c>
      <c r="E31" s="16">
        <f>E19+E21+E22+E23+E24+E25+E26+E27</f>
        <v>3889.9238730000002</v>
      </c>
      <c r="F31" s="156">
        <f t="shared" ref="F31:F40" si="6">(D31-E31)/E31*100</f>
        <v>6.8657783730360258</v>
      </c>
      <c r="G31" s="16">
        <f t="shared" ref="G31:L31" si="7">G19+G21+G22+G23+G24+G25+G26+G27</f>
        <v>33555</v>
      </c>
      <c r="H31" s="16">
        <f t="shared" si="7"/>
        <v>22666896.982042</v>
      </c>
      <c r="I31" s="16">
        <f t="shared" si="7"/>
        <v>3976</v>
      </c>
      <c r="J31" s="16">
        <f t="shared" si="7"/>
        <v>1606.087168</v>
      </c>
      <c r="K31" s="16">
        <f t="shared" si="7"/>
        <v>1606.087168</v>
      </c>
      <c r="L31" s="16">
        <f t="shared" si="7"/>
        <v>1166.7647010000001</v>
      </c>
      <c r="M31" s="16">
        <f t="shared" si="4"/>
        <v>37.653047493078034</v>
      </c>
      <c r="N31" s="172">
        <f t="shared" si="5"/>
        <v>19.337809928328259</v>
      </c>
    </row>
    <row r="32" spans="1:14" s="57" customFormat="1" ht="14.25" thickTop="1">
      <c r="A32" s="229" t="s">
        <v>32</v>
      </c>
      <c r="B32" s="18" t="s">
        <v>19</v>
      </c>
      <c r="C32" s="201">
        <v>2213.2030119999999</v>
      </c>
      <c r="D32" s="201">
        <v>2213.2030119999999</v>
      </c>
      <c r="E32" s="202">
        <v>2103.3640010000004</v>
      </c>
      <c r="F32" s="203">
        <f t="shared" si="6"/>
        <v>5.2220638438130029</v>
      </c>
      <c r="G32" s="204">
        <v>17925</v>
      </c>
      <c r="H32" s="201">
        <v>3944470.5210769996</v>
      </c>
      <c r="I32" s="204">
        <v>2001</v>
      </c>
      <c r="J32" s="201">
        <v>2492.0298809999999</v>
      </c>
      <c r="K32" s="201">
        <v>2492.0298809999999</v>
      </c>
      <c r="L32" s="201">
        <v>1677.481972</v>
      </c>
      <c r="M32" s="111">
        <f t="shared" ref="M32:M40" si="8">(K32-L32)/L32*100</f>
        <v>48.557774247126147</v>
      </c>
      <c r="N32" s="173">
        <f t="shared" ref="N32:N44" si="9">D32/D327*100</f>
        <v>24.425308950798112</v>
      </c>
    </row>
    <row r="33" spans="1:14" s="57" customFormat="1">
      <c r="A33" s="230"/>
      <c r="B33" s="211" t="s">
        <v>20</v>
      </c>
      <c r="C33" s="99">
        <v>707.30352400000004</v>
      </c>
      <c r="D33" s="99">
        <v>707.30352400000004</v>
      </c>
      <c r="E33" s="91">
        <v>632.96324600000003</v>
      </c>
      <c r="F33" s="26">
        <f t="shared" si="6"/>
        <v>11.74480168790085</v>
      </c>
      <c r="G33" s="72">
        <v>8872</v>
      </c>
      <c r="H33" s="99">
        <v>177420</v>
      </c>
      <c r="I33" s="72">
        <v>1520</v>
      </c>
      <c r="J33" s="99">
        <v>881.15432300000009</v>
      </c>
      <c r="K33" s="99">
        <v>881.15432300000009</v>
      </c>
      <c r="L33" s="99">
        <v>577.52761500000008</v>
      </c>
      <c r="M33" s="31">
        <f t="shared" si="8"/>
        <v>52.573539362269273</v>
      </c>
      <c r="N33" s="171">
        <f t="shared" si="9"/>
        <v>24.077032509369669</v>
      </c>
    </row>
    <row r="34" spans="1:14" s="57" customFormat="1">
      <c r="A34" s="230"/>
      <c r="B34" s="211" t="s">
        <v>21</v>
      </c>
      <c r="C34" s="99">
        <v>15.988429</v>
      </c>
      <c r="D34" s="99">
        <v>15.988429</v>
      </c>
      <c r="E34" s="91">
        <v>12.913399999999999</v>
      </c>
      <c r="F34" s="26">
        <f t="shared" si="6"/>
        <v>23.812698437282208</v>
      </c>
      <c r="G34" s="72">
        <v>25</v>
      </c>
      <c r="H34" s="99">
        <v>25735.147000000001</v>
      </c>
      <c r="I34" s="72">
        <v>20</v>
      </c>
      <c r="J34" s="99">
        <v>0.75969300000000006</v>
      </c>
      <c r="K34" s="99">
        <v>0.75969300000000006</v>
      </c>
      <c r="L34" s="99">
        <v>42.808541999999996</v>
      </c>
      <c r="M34" s="31">
        <f t="shared" si="8"/>
        <v>-98.225370534693752</v>
      </c>
      <c r="N34" s="171">
        <f t="shared" si="9"/>
        <v>2.4680840208224755</v>
      </c>
    </row>
    <row r="35" spans="1:14" s="57" customFormat="1">
      <c r="A35" s="230"/>
      <c r="B35" s="211" t="s">
        <v>22</v>
      </c>
      <c r="C35" s="99">
        <v>53.533177000000002</v>
      </c>
      <c r="D35" s="99">
        <v>53.533177000000002</v>
      </c>
      <c r="E35" s="91">
        <v>71.973426000000003</v>
      </c>
      <c r="F35" s="26">
        <f t="shared" si="6"/>
        <v>-25.620913196490047</v>
      </c>
      <c r="G35" s="72">
        <v>7636</v>
      </c>
      <c r="H35" s="99">
        <v>295416.85869999998</v>
      </c>
      <c r="I35" s="72">
        <v>60</v>
      </c>
      <c r="J35" s="99">
        <v>4.49411</v>
      </c>
      <c r="K35" s="99">
        <v>4.49411</v>
      </c>
      <c r="L35" s="99">
        <v>4.8595239999999995</v>
      </c>
      <c r="M35" s="31">
        <f t="shared" si="8"/>
        <v>-7.5195430663579295</v>
      </c>
      <c r="N35" s="171">
        <f t="shared" si="9"/>
        <v>8.4725398244733512</v>
      </c>
    </row>
    <row r="36" spans="1:14" s="57" customFormat="1">
      <c r="A36" s="230"/>
      <c r="B36" s="211" t="s">
        <v>23</v>
      </c>
      <c r="C36" s="99">
        <v>5.6953339999999999</v>
      </c>
      <c r="D36" s="99">
        <v>5.6953339999999999</v>
      </c>
      <c r="E36" s="91">
        <v>2.5502660000000001</v>
      </c>
      <c r="F36" s="26">
        <f t="shared" si="6"/>
        <v>123.32313570427553</v>
      </c>
      <c r="G36" s="72">
        <v>68</v>
      </c>
      <c r="H36" s="99">
        <v>10984.122409</v>
      </c>
      <c r="I36" s="72">
        <v>0</v>
      </c>
      <c r="J36" s="99">
        <v>2.1100430000000001</v>
      </c>
      <c r="K36" s="99">
        <v>2.1100430000000001</v>
      </c>
      <c r="L36" s="99">
        <v>0.59433500000000006</v>
      </c>
      <c r="M36" s="31">
        <f t="shared" si="8"/>
        <v>255.02586924882431</v>
      </c>
      <c r="N36" s="171">
        <f t="shared" si="9"/>
        <v>10.136265059301772</v>
      </c>
    </row>
    <row r="37" spans="1:14" s="57" customFormat="1">
      <c r="A37" s="230"/>
      <c r="B37" s="211" t="s">
        <v>24</v>
      </c>
      <c r="C37" s="99">
        <v>178.357652</v>
      </c>
      <c r="D37" s="99">
        <v>178.357652</v>
      </c>
      <c r="E37" s="91">
        <v>191.87290400000001</v>
      </c>
      <c r="F37" s="26">
        <f t="shared" si="6"/>
        <v>-7.0438564895020317</v>
      </c>
      <c r="G37" s="72">
        <v>5130</v>
      </c>
      <c r="H37" s="99">
        <v>1121730.0573</v>
      </c>
      <c r="I37" s="72">
        <v>18</v>
      </c>
      <c r="J37" s="99">
        <v>44.215612999999998</v>
      </c>
      <c r="K37" s="99">
        <v>44.215612999999998</v>
      </c>
      <c r="L37" s="99">
        <v>70.831434999999999</v>
      </c>
      <c r="M37" s="31">
        <f t="shared" si="8"/>
        <v>-37.576285162089405</v>
      </c>
      <c r="N37" s="171">
        <f t="shared" si="9"/>
        <v>15.688260774667558</v>
      </c>
    </row>
    <row r="38" spans="1:14" s="57" customFormat="1">
      <c r="A38" s="230"/>
      <c r="B38" s="211" t="s">
        <v>25</v>
      </c>
      <c r="C38" s="99">
        <v>21.195</v>
      </c>
      <c r="D38" s="99">
        <v>21.195</v>
      </c>
      <c r="E38" s="91">
        <v>2.8559999999999999</v>
      </c>
      <c r="F38" s="26">
        <f t="shared" si="6"/>
        <v>642.12184873949582</v>
      </c>
      <c r="G38" s="74">
        <v>8</v>
      </c>
      <c r="H38" s="99">
        <v>398.25</v>
      </c>
      <c r="I38" s="74">
        <v>50</v>
      </c>
      <c r="J38" s="99">
        <v>3.9187949999999998</v>
      </c>
      <c r="K38" s="99">
        <v>3.9187949999999998</v>
      </c>
      <c r="L38" s="99">
        <v>1.5064120000000001</v>
      </c>
      <c r="M38" s="31">
        <f t="shared" si="8"/>
        <v>160.14098400703125</v>
      </c>
      <c r="N38" s="171">
        <f t="shared" si="9"/>
        <v>0.55560568079684991</v>
      </c>
    </row>
    <row r="39" spans="1:14" s="58" customFormat="1">
      <c r="A39" s="230"/>
      <c r="B39" s="211" t="s">
        <v>26</v>
      </c>
      <c r="C39" s="99">
        <v>324.59591499999999</v>
      </c>
      <c r="D39" s="99">
        <v>324.59591499999999</v>
      </c>
      <c r="E39" s="91">
        <v>162.86673199999998</v>
      </c>
      <c r="F39" s="26">
        <f t="shared" si="6"/>
        <v>99.301546125454294</v>
      </c>
      <c r="G39" s="72">
        <v>27172</v>
      </c>
      <c r="H39" s="99">
        <v>6924178.0240000011</v>
      </c>
      <c r="I39" s="72">
        <v>50</v>
      </c>
      <c r="J39" s="99">
        <v>36.047170000000243</v>
      </c>
      <c r="K39" s="99">
        <v>36.047170000000243</v>
      </c>
      <c r="L39" s="99">
        <v>90.709575999999956</v>
      </c>
      <c r="M39" s="31">
        <f t="shared" si="8"/>
        <v>-60.260899025699054</v>
      </c>
      <c r="N39" s="171">
        <f t="shared" si="9"/>
        <v>5.538976714093204</v>
      </c>
    </row>
    <row r="40" spans="1:14" s="58" customFormat="1">
      <c r="A40" s="230"/>
      <c r="B40" s="211" t="s">
        <v>27</v>
      </c>
      <c r="C40" s="99">
        <v>39.056766000000003</v>
      </c>
      <c r="D40" s="99">
        <v>39.056766000000003</v>
      </c>
      <c r="E40" s="91">
        <v>55.563315000000003</v>
      </c>
      <c r="F40" s="26">
        <f t="shared" si="6"/>
        <v>-29.707638934070076</v>
      </c>
      <c r="G40" s="72">
        <v>3731</v>
      </c>
      <c r="H40" s="99">
        <v>54172.141377</v>
      </c>
      <c r="I40" s="72">
        <v>19</v>
      </c>
      <c r="J40" s="99">
        <v>1.7281979999999999</v>
      </c>
      <c r="K40" s="99">
        <v>1.7281979999999999</v>
      </c>
      <c r="L40" s="99">
        <v>3.7813449999999995</v>
      </c>
      <c r="M40" s="31">
        <f t="shared" si="8"/>
        <v>-54.296738329879979</v>
      </c>
      <c r="N40" s="171">
        <f t="shared" si="9"/>
        <v>13.564528151482358</v>
      </c>
    </row>
    <row r="41" spans="1:14" s="58" customFormat="1">
      <c r="A41" s="230"/>
      <c r="B41" s="14" t="s">
        <v>28</v>
      </c>
      <c r="C41" s="99">
        <v>0</v>
      </c>
      <c r="D41" s="99">
        <v>0</v>
      </c>
      <c r="E41" s="91">
        <v>0</v>
      </c>
      <c r="F41" s="31">
        <v>0</v>
      </c>
      <c r="G41" s="72">
        <v>0</v>
      </c>
      <c r="H41" s="99">
        <v>0</v>
      </c>
      <c r="I41" s="75">
        <v>0</v>
      </c>
      <c r="J41" s="99">
        <v>0</v>
      </c>
      <c r="K41" s="99">
        <v>0</v>
      </c>
      <c r="L41" s="99">
        <v>0</v>
      </c>
      <c r="M41" s="31">
        <v>0</v>
      </c>
      <c r="N41" s="171">
        <f t="shared" si="9"/>
        <v>0</v>
      </c>
    </row>
    <row r="42" spans="1:14" s="58" customFormat="1">
      <c r="A42" s="230"/>
      <c r="B42" s="14" t="s">
        <v>29</v>
      </c>
      <c r="C42" s="99">
        <v>10.660377</v>
      </c>
      <c r="D42" s="99">
        <v>10.660377</v>
      </c>
      <c r="E42" s="91">
        <v>0</v>
      </c>
      <c r="F42" s="31">
        <v>0</v>
      </c>
      <c r="G42" s="72">
        <v>1</v>
      </c>
      <c r="H42" s="99">
        <v>4209.16</v>
      </c>
      <c r="I42" s="75">
        <v>0</v>
      </c>
      <c r="J42" s="99">
        <v>0</v>
      </c>
      <c r="K42" s="99">
        <v>0</v>
      </c>
      <c r="L42" s="99">
        <v>0</v>
      </c>
      <c r="M42" s="31">
        <v>0</v>
      </c>
      <c r="N42" s="171">
        <f t="shared" si="9"/>
        <v>36.870208382633095</v>
      </c>
    </row>
    <row r="43" spans="1:14" s="58" customFormat="1">
      <c r="A43" s="230"/>
      <c r="B43" s="14" t="s">
        <v>30</v>
      </c>
      <c r="C43" s="99">
        <v>0.15060599999999999</v>
      </c>
      <c r="D43" s="99">
        <v>0.15060599999999999</v>
      </c>
      <c r="E43" s="91">
        <v>0.45283000000000001</v>
      </c>
      <c r="F43" s="26">
        <f>(D43-E43)/E43*100</f>
        <v>-66.741161142150489</v>
      </c>
      <c r="G43" s="72">
        <v>1</v>
      </c>
      <c r="H43" s="99">
        <v>5.321377</v>
      </c>
      <c r="I43" s="75">
        <v>0</v>
      </c>
      <c r="J43" s="99">
        <v>0</v>
      </c>
      <c r="K43" s="99">
        <v>0</v>
      </c>
      <c r="L43" s="99">
        <v>0</v>
      </c>
      <c r="M43" s="31">
        <v>0</v>
      </c>
      <c r="N43" s="171">
        <f t="shared" si="9"/>
        <v>0.11330114570504317</v>
      </c>
    </row>
    <row r="44" spans="1:14" s="58" customFormat="1" ht="14.25" thickBot="1">
      <c r="A44" s="232"/>
      <c r="B44" s="35" t="s">
        <v>138</v>
      </c>
      <c r="C44" s="36">
        <f t="shared" ref="C44:L44" si="10">C32+C34+C35+C36+C37+C38+C39+C40</f>
        <v>2851.6252850000001</v>
      </c>
      <c r="D44" s="36">
        <f t="shared" si="10"/>
        <v>2851.6252850000001</v>
      </c>
      <c r="E44" s="36">
        <f t="shared" si="10"/>
        <v>2603.9600440000004</v>
      </c>
      <c r="F44" s="205">
        <f>(D44-E44)/E44*100</f>
        <v>9.511099894588078</v>
      </c>
      <c r="G44" s="36">
        <f t="shared" si="10"/>
        <v>61695</v>
      </c>
      <c r="H44" s="36">
        <f t="shared" si="10"/>
        <v>12377085.121863002</v>
      </c>
      <c r="I44" s="36">
        <f t="shared" si="10"/>
        <v>2218</v>
      </c>
      <c r="J44" s="36">
        <f t="shared" si="10"/>
        <v>2585.3035030000001</v>
      </c>
      <c r="K44" s="36">
        <f t="shared" si="10"/>
        <v>2585.3035030000001</v>
      </c>
      <c r="L44" s="36">
        <f t="shared" si="10"/>
        <v>1892.5731410000001</v>
      </c>
      <c r="M44" s="36">
        <f t="shared" ref="M44" si="11">(K44-L44)/L44*100</f>
        <v>36.602567530572387</v>
      </c>
      <c r="N44" s="206">
        <f t="shared" si="9"/>
        <v>13.265388959952244</v>
      </c>
    </row>
    <row r="45" spans="1:14" s="57" customFormat="1">
      <c r="A45" s="60"/>
      <c r="B45" s="7"/>
      <c r="C45" s="120"/>
      <c r="D45" s="120"/>
      <c r="E45" s="120"/>
      <c r="F45" s="158"/>
      <c r="G45" s="120"/>
      <c r="H45" s="120"/>
      <c r="I45" s="120"/>
      <c r="J45" s="120"/>
      <c r="K45" s="120"/>
      <c r="L45" s="120"/>
      <c r="M45" s="120"/>
      <c r="N45" s="170"/>
    </row>
    <row r="46" spans="1:14" s="57" customFormat="1">
      <c r="A46" s="60"/>
      <c r="B46" s="7"/>
      <c r="C46" s="120"/>
      <c r="D46" s="120"/>
      <c r="E46" s="120"/>
      <c r="F46" s="158"/>
      <c r="G46" s="120"/>
      <c r="H46" s="120"/>
      <c r="I46" s="120"/>
      <c r="J46" s="120"/>
      <c r="K46" s="120"/>
      <c r="L46" s="120"/>
      <c r="M46" s="120"/>
      <c r="N46" s="170"/>
    </row>
    <row r="48" spans="1:14" s="57" customFormat="1" ht="18.75">
      <c r="A48" s="219" t="str">
        <f>A1</f>
        <v>2024年1月丹东市财产保险业务统计表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</row>
    <row r="49" spans="1:14" s="57" customFormat="1" ht="14.25" thickBot="1">
      <c r="B49" s="59" t="s">
        <v>0</v>
      </c>
      <c r="C49" s="58"/>
      <c r="D49" s="58"/>
      <c r="F49" s="154"/>
      <c r="G49" s="73" t="str">
        <f>G2</f>
        <v>（2024年1月）</v>
      </c>
      <c r="H49" s="58"/>
      <c r="I49" s="58"/>
      <c r="J49" s="58"/>
      <c r="K49" s="58"/>
      <c r="L49" s="59" t="s">
        <v>1</v>
      </c>
      <c r="N49" s="170"/>
    </row>
    <row r="50" spans="1:14" ht="13.5" customHeight="1">
      <c r="A50" s="217" t="s">
        <v>115</v>
      </c>
      <c r="B50" s="9" t="s">
        <v>3</v>
      </c>
      <c r="C50" s="220" t="s">
        <v>4</v>
      </c>
      <c r="D50" s="220"/>
      <c r="E50" s="220"/>
      <c r="F50" s="221"/>
      <c r="G50" s="220" t="s">
        <v>5</v>
      </c>
      <c r="H50" s="220"/>
      <c r="I50" s="220" t="s">
        <v>6</v>
      </c>
      <c r="J50" s="220"/>
      <c r="K50" s="220"/>
      <c r="L50" s="220"/>
      <c r="M50" s="220"/>
      <c r="N50" s="223" t="s">
        <v>7</v>
      </c>
    </row>
    <row r="51" spans="1:14">
      <c r="A51" s="215"/>
      <c r="B51" s="10" t="s">
        <v>8</v>
      </c>
      <c r="C51" s="222" t="s">
        <v>9</v>
      </c>
      <c r="D51" s="222" t="s">
        <v>10</v>
      </c>
      <c r="E51" s="222" t="s">
        <v>11</v>
      </c>
      <c r="F51" s="199" t="s">
        <v>12</v>
      </c>
      <c r="G51" s="222" t="s">
        <v>13</v>
      </c>
      <c r="H51" s="222" t="s">
        <v>14</v>
      </c>
      <c r="I51" s="211" t="s">
        <v>13</v>
      </c>
      <c r="J51" s="222" t="s">
        <v>15</v>
      </c>
      <c r="K51" s="222"/>
      <c r="L51" s="222"/>
      <c r="M51" s="212" t="s">
        <v>12</v>
      </c>
      <c r="N51" s="224"/>
    </row>
    <row r="52" spans="1:14">
      <c r="A52" s="218"/>
      <c r="B52" s="166" t="s">
        <v>16</v>
      </c>
      <c r="C52" s="222"/>
      <c r="D52" s="222"/>
      <c r="E52" s="222"/>
      <c r="F52" s="200" t="s">
        <v>17</v>
      </c>
      <c r="G52" s="222"/>
      <c r="H52" s="222"/>
      <c r="I52" s="33" t="s">
        <v>18</v>
      </c>
      <c r="J52" s="211" t="s">
        <v>9</v>
      </c>
      <c r="K52" s="211" t="s">
        <v>10</v>
      </c>
      <c r="L52" s="211" t="s">
        <v>11</v>
      </c>
      <c r="M52" s="213" t="s">
        <v>17</v>
      </c>
      <c r="N52" s="198" t="s">
        <v>17</v>
      </c>
    </row>
    <row r="53" spans="1:14" ht="14.25" customHeight="1">
      <c r="A53" s="215" t="s">
        <v>33</v>
      </c>
      <c r="B53" s="211" t="s">
        <v>19</v>
      </c>
      <c r="C53" s="71">
        <v>503.53997299999997</v>
      </c>
      <c r="D53" s="71">
        <v>503.53997299999997</v>
      </c>
      <c r="E53" s="167">
        <v>433.752611</v>
      </c>
      <c r="F53" s="155">
        <f>(D53-E53)/E53*100</f>
        <v>16.089208509686635</v>
      </c>
      <c r="G53" s="72">
        <v>2194</v>
      </c>
      <c r="H53" s="72">
        <v>243516.833167</v>
      </c>
      <c r="I53" s="72">
        <v>0</v>
      </c>
      <c r="J53" s="72">
        <v>253.609565</v>
      </c>
      <c r="K53" s="72">
        <v>253.609565</v>
      </c>
      <c r="L53" s="72">
        <v>220.700501</v>
      </c>
      <c r="M53" s="31">
        <f t="shared" ref="M53:M65" si="12">(K53-L53)/L53*100</f>
        <v>14.911186812394231</v>
      </c>
      <c r="N53" s="171">
        <f t="shared" ref="N53:N65" si="13">D53/D327*100</f>
        <v>5.5571582647030748</v>
      </c>
    </row>
    <row r="54" spans="1:14" ht="14.25" customHeight="1">
      <c r="A54" s="215"/>
      <c r="B54" s="211" t="s">
        <v>20</v>
      </c>
      <c r="C54" s="72">
        <v>152.18477999999999</v>
      </c>
      <c r="D54" s="72">
        <v>152.18477999999999</v>
      </c>
      <c r="E54" s="72">
        <v>111.378429</v>
      </c>
      <c r="F54" s="155">
        <f>(D54-E54)/E54*100</f>
        <v>36.637570996804051</v>
      </c>
      <c r="G54" s="72">
        <v>1060</v>
      </c>
      <c r="H54" s="72">
        <v>21080</v>
      </c>
      <c r="I54" s="72">
        <v>0</v>
      </c>
      <c r="J54" s="72">
        <v>80.308285999999995</v>
      </c>
      <c r="K54" s="72">
        <v>80.308285999999995</v>
      </c>
      <c r="L54" s="72">
        <v>76.076043999999996</v>
      </c>
      <c r="M54" s="31">
        <f t="shared" si="12"/>
        <v>5.5631730798199754</v>
      </c>
      <c r="N54" s="171">
        <f t="shared" si="13"/>
        <v>5.1804603980613999</v>
      </c>
    </row>
    <row r="55" spans="1:14" ht="14.25" customHeight="1">
      <c r="A55" s="215"/>
      <c r="B55" s="211" t="s">
        <v>21</v>
      </c>
      <c r="C55" s="72">
        <v>49.661152999999999</v>
      </c>
      <c r="D55" s="72">
        <v>49.661152999999999</v>
      </c>
      <c r="E55" s="72">
        <v>94.232490999999996</v>
      </c>
      <c r="F55" s="155">
        <f>(D55-E55)/E55*100</f>
        <v>-47.299331182914393</v>
      </c>
      <c r="G55" s="72">
        <v>41</v>
      </c>
      <c r="H55" s="72">
        <v>51639.519393000002</v>
      </c>
      <c r="I55" s="72">
        <v>0</v>
      </c>
      <c r="J55" s="72">
        <v>0.61</v>
      </c>
      <c r="K55" s="72">
        <v>0.61</v>
      </c>
      <c r="L55" s="72">
        <v>5.0482399999999998</v>
      </c>
      <c r="M55" s="31">
        <f t="shared" si="12"/>
        <v>-87.916580828169813</v>
      </c>
      <c r="N55" s="171">
        <f t="shared" si="13"/>
        <v>7.6660376185127461</v>
      </c>
    </row>
    <row r="56" spans="1:14" ht="14.25" customHeight="1">
      <c r="A56" s="215"/>
      <c r="B56" s="211" t="s">
        <v>22</v>
      </c>
      <c r="C56" s="72">
        <v>7.3764380000000003</v>
      </c>
      <c r="D56" s="72">
        <v>7.3764380000000003</v>
      </c>
      <c r="E56" s="72">
        <v>4.2864370000000003</v>
      </c>
      <c r="F56" s="155">
        <f>(D56-E56)/E56*100</f>
        <v>72.087866916042387</v>
      </c>
      <c r="G56" s="72">
        <v>211</v>
      </c>
      <c r="H56" s="72">
        <v>20916.32</v>
      </c>
      <c r="I56" s="72">
        <v>0</v>
      </c>
      <c r="J56" s="72">
        <v>10.9665</v>
      </c>
      <c r="K56" s="72">
        <v>10.9665</v>
      </c>
      <c r="L56" s="72">
        <v>29.448461999999999</v>
      </c>
      <c r="M56" s="31">
        <f t="shared" si="12"/>
        <v>-62.760364191515329</v>
      </c>
      <c r="N56" s="171">
        <f t="shared" si="13"/>
        <v>1.1674473330390713</v>
      </c>
    </row>
    <row r="57" spans="1:14" ht="14.25" customHeight="1">
      <c r="A57" s="215"/>
      <c r="B57" s="211" t="s">
        <v>23</v>
      </c>
      <c r="C57" s="72">
        <v>0.25000099999999997</v>
      </c>
      <c r="D57" s="72">
        <v>0.25000099999999997</v>
      </c>
      <c r="E57" s="72">
        <v>0</v>
      </c>
      <c r="F57" s="31">
        <v>0</v>
      </c>
      <c r="G57" s="72">
        <v>44</v>
      </c>
      <c r="H57" s="72">
        <v>21.5</v>
      </c>
      <c r="I57" s="72">
        <v>0</v>
      </c>
      <c r="J57" s="72">
        <v>0</v>
      </c>
      <c r="K57" s="72">
        <v>0</v>
      </c>
      <c r="L57" s="72">
        <v>0</v>
      </c>
      <c r="M57" s="31">
        <v>0</v>
      </c>
      <c r="N57" s="171">
        <f t="shared" si="13"/>
        <v>0.44493903273987123</v>
      </c>
    </row>
    <row r="58" spans="1:14" ht="14.25" customHeight="1">
      <c r="A58" s="215"/>
      <c r="B58" s="211" t="s">
        <v>24</v>
      </c>
      <c r="C58" s="72">
        <v>85.979491999999993</v>
      </c>
      <c r="D58" s="72">
        <v>85.979491999999993</v>
      </c>
      <c r="E58" s="72">
        <v>95.256478999999999</v>
      </c>
      <c r="F58" s="155">
        <f>(D58-E58)/E58*100</f>
        <v>-9.7389564441070782</v>
      </c>
      <c r="G58" s="72">
        <v>211</v>
      </c>
      <c r="H58" s="72">
        <v>167882.82800000001</v>
      </c>
      <c r="I58" s="72">
        <v>3</v>
      </c>
      <c r="J58" s="72">
        <v>29.412156</v>
      </c>
      <c r="K58" s="72">
        <v>29.412156</v>
      </c>
      <c r="L58" s="72">
        <v>136.41056599999999</v>
      </c>
      <c r="M58" s="31">
        <f t="shared" si="12"/>
        <v>-78.438506002533558</v>
      </c>
      <c r="N58" s="171">
        <f t="shared" si="13"/>
        <v>7.5627183731340173</v>
      </c>
    </row>
    <row r="59" spans="1:14" ht="14.25" customHeight="1">
      <c r="A59" s="215"/>
      <c r="B59" s="211" t="s">
        <v>25</v>
      </c>
      <c r="C59" s="74">
        <v>879.45381599999996</v>
      </c>
      <c r="D59" s="74">
        <v>879.45381599999996</v>
      </c>
      <c r="E59" s="74">
        <v>373.28101700000002</v>
      </c>
      <c r="F59" s="155">
        <f>(D59-E59)/E59*100</f>
        <v>135.60100191218669</v>
      </c>
      <c r="G59" s="74">
        <v>293</v>
      </c>
      <c r="H59" s="74">
        <v>22133.921257000002</v>
      </c>
      <c r="I59" s="74">
        <v>3</v>
      </c>
      <c r="J59" s="72">
        <v>68.216900999999993</v>
      </c>
      <c r="K59" s="74">
        <v>68.216900999999993</v>
      </c>
      <c r="L59" s="74">
        <v>186.05583300000001</v>
      </c>
      <c r="M59" s="31">
        <f t="shared" si="12"/>
        <v>-63.335252703418341</v>
      </c>
      <c r="N59" s="171">
        <f t="shared" si="13"/>
        <v>23.054000291015218</v>
      </c>
    </row>
    <row r="60" spans="1:14" ht="14.25" customHeight="1">
      <c r="A60" s="215"/>
      <c r="B60" s="211" t="s">
        <v>26</v>
      </c>
      <c r="C60" s="72">
        <v>80.645618999999996</v>
      </c>
      <c r="D60" s="72">
        <v>80.645618999999996</v>
      </c>
      <c r="E60" s="72">
        <v>37.154733999999998</v>
      </c>
      <c r="F60" s="155">
        <f>(D60-E60)/E60*100</f>
        <v>117.05341505069045</v>
      </c>
      <c r="G60" s="72">
        <v>810</v>
      </c>
      <c r="H60" s="72">
        <v>302290.2</v>
      </c>
      <c r="I60" s="72">
        <v>0</v>
      </c>
      <c r="J60" s="72">
        <v>25.481898000000001</v>
      </c>
      <c r="K60" s="72">
        <v>25.481898000000001</v>
      </c>
      <c r="L60" s="72">
        <v>16.539221000000001</v>
      </c>
      <c r="M60" s="31">
        <f t="shared" si="12"/>
        <v>54.0695175425735</v>
      </c>
      <c r="N60" s="171">
        <f t="shared" si="13"/>
        <v>1.3761547360650934</v>
      </c>
    </row>
    <row r="61" spans="1:14" ht="14.25" customHeight="1">
      <c r="A61" s="215"/>
      <c r="B61" s="211" t="s">
        <v>27</v>
      </c>
      <c r="C61" s="72">
        <v>32.848334999999999</v>
      </c>
      <c r="D61" s="72">
        <v>32.848334999999999</v>
      </c>
      <c r="E61" s="75">
        <v>6.6949059999999996</v>
      </c>
      <c r="F61" s="155">
        <f>(D61-E61)/E61*100</f>
        <v>390.64669466606404</v>
      </c>
      <c r="G61" s="72">
        <v>17</v>
      </c>
      <c r="H61" s="72">
        <v>6332.6019515500002</v>
      </c>
      <c r="I61" s="72">
        <v>0</v>
      </c>
      <c r="J61" s="72">
        <v>0</v>
      </c>
      <c r="K61" s="72">
        <v>0</v>
      </c>
      <c r="L61" s="72">
        <v>0</v>
      </c>
      <c r="M61" s="31">
        <v>0</v>
      </c>
      <c r="N61" s="171">
        <f t="shared" si="13"/>
        <v>11.408322051980013</v>
      </c>
    </row>
    <row r="62" spans="1:14" ht="14.25" customHeight="1">
      <c r="A62" s="215"/>
      <c r="B62" s="14" t="s">
        <v>28</v>
      </c>
      <c r="C62" s="75">
        <v>5.5439629999999998</v>
      </c>
      <c r="D62" s="75">
        <v>5.5439629999999998</v>
      </c>
      <c r="E62" s="75">
        <v>6.6949059999999996</v>
      </c>
      <c r="F62" s="155">
        <f>(D62-E62)/E62*100</f>
        <v>-17.19132426952671</v>
      </c>
      <c r="G62" s="75">
        <v>10</v>
      </c>
      <c r="H62" s="75">
        <v>1194.8</v>
      </c>
      <c r="I62" s="75">
        <v>0</v>
      </c>
      <c r="J62" s="72">
        <v>0</v>
      </c>
      <c r="K62" s="75">
        <v>0</v>
      </c>
      <c r="L62" s="75">
        <v>0</v>
      </c>
      <c r="M62" s="31">
        <v>0</v>
      </c>
      <c r="N62" s="171">
        <f t="shared" si="13"/>
        <v>6.7883687431246491</v>
      </c>
    </row>
    <row r="63" spans="1:14" ht="14.25" customHeight="1">
      <c r="A63" s="215"/>
      <c r="B63" s="14" t="s">
        <v>29</v>
      </c>
      <c r="C63" s="75">
        <v>17.855951999999998</v>
      </c>
      <c r="D63" s="75">
        <v>17.855951999999998</v>
      </c>
      <c r="E63" s="75">
        <v>0</v>
      </c>
      <c r="F63" s="31">
        <v>0</v>
      </c>
      <c r="G63" s="75">
        <v>3</v>
      </c>
      <c r="H63" s="75">
        <v>4712.2031299999999</v>
      </c>
      <c r="I63" s="75">
        <v>0</v>
      </c>
      <c r="J63" s="72">
        <v>0</v>
      </c>
      <c r="K63" s="75">
        <v>0</v>
      </c>
      <c r="L63" s="75">
        <v>0</v>
      </c>
      <c r="M63" s="31">
        <v>0</v>
      </c>
      <c r="N63" s="171">
        <f t="shared" si="13"/>
        <v>61.756978304828635</v>
      </c>
    </row>
    <row r="64" spans="1:14" ht="14.25" customHeight="1">
      <c r="A64" s="215"/>
      <c r="B64" s="14" t="s">
        <v>30</v>
      </c>
      <c r="C64" s="75">
        <v>9.4484200000000005</v>
      </c>
      <c r="D64" s="75">
        <v>9.4484200000000005</v>
      </c>
      <c r="E64" s="75">
        <v>0</v>
      </c>
      <c r="F64" s="31">
        <v>0</v>
      </c>
      <c r="G64" s="75">
        <v>4</v>
      </c>
      <c r="H64" s="75">
        <v>425.59882155000003</v>
      </c>
      <c r="I64" s="75">
        <v>0</v>
      </c>
      <c r="J64" s="72">
        <v>0</v>
      </c>
      <c r="K64" s="72">
        <v>0</v>
      </c>
      <c r="L64" s="75">
        <v>0</v>
      </c>
      <c r="M64" s="31">
        <v>0</v>
      </c>
      <c r="N64" s="171">
        <f t="shared" si="13"/>
        <v>7.1080621695181074</v>
      </c>
    </row>
    <row r="65" spans="1:14" ht="14.25" customHeight="1" thickBot="1">
      <c r="A65" s="216"/>
      <c r="B65" s="15" t="s">
        <v>138</v>
      </c>
      <c r="C65" s="16">
        <f t="shared" ref="C65:L65" si="14">C53+C55+C56+C57+C58+C59+C60+C61</f>
        <v>1639.7548269999998</v>
      </c>
      <c r="D65" s="16">
        <f t="shared" si="14"/>
        <v>1639.7548269999998</v>
      </c>
      <c r="E65" s="16">
        <f>E53+E55+E56+E57+E58+E59+E60+E61</f>
        <v>1044.6586749999999</v>
      </c>
      <c r="F65" s="156">
        <f>(D65-E65)/E65*100</f>
        <v>56.965606684882019</v>
      </c>
      <c r="G65" s="16">
        <f t="shared" si="14"/>
        <v>3821</v>
      </c>
      <c r="H65" s="16">
        <f>H53+H55+H56+H57+H58+H59+H60+H61</f>
        <v>814733.72376855009</v>
      </c>
      <c r="I65" s="16">
        <f t="shared" si="14"/>
        <v>6</v>
      </c>
      <c r="J65" s="16">
        <f t="shared" si="14"/>
        <v>388.29702000000003</v>
      </c>
      <c r="K65" s="16">
        <f t="shared" si="14"/>
        <v>388.29702000000003</v>
      </c>
      <c r="L65" s="16">
        <f t="shared" si="14"/>
        <v>594.20282299999997</v>
      </c>
      <c r="M65" s="31">
        <f t="shared" si="12"/>
        <v>-34.652444423004688</v>
      </c>
      <c r="N65" s="172">
        <f t="shared" si="13"/>
        <v>7.6279256231641241</v>
      </c>
    </row>
    <row r="66" spans="1:14" ht="14.25" thickTop="1">
      <c r="A66" s="230" t="s">
        <v>34</v>
      </c>
      <c r="B66" s="211" t="s">
        <v>19</v>
      </c>
      <c r="C66" s="32">
        <v>46.641691000000002</v>
      </c>
      <c r="D66" s="32">
        <v>46.641691000000002</v>
      </c>
      <c r="E66" s="32">
        <v>106.029265</v>
      </c>
      <c r="F66" s="155">
        <f>(D66-E66)/E66*100</f>
        <v>-56.010549540261358</v>
      </c>
      <c r="G66" s="31">
        <v>389</v>
      </c>
      <c r="H66" s="31">
        <v>37454.258147</v>
      </c>
      <c r="I66" s="31">
        <v>105</v>
      </c>
      <c r="J66" s="31">
        <v>118.17685400000001</v>
      </c>
      <c r="K66" s="31">
        <v>118.17685400000001</v>
      </c>
      <c r="L66" s="68">
        <v>31.212758999999998</v>
      </c>
      <c r="M66" s="31">
        <f t="shared" ref="M66:M86" si="15">(K66-L66)/L66*100</f>
        <v>278.61713538364239</v>
      </c>
      <c r="N66" s="171">
        <f t="shared" ref="N66:N78" si="16">D66/D327*100</f>
        <v>0.51474614234921334</v>
      </c>
    </row>
    <row r="67" spans="1:14">
      <c r="A67" s="230"/>
      <c r="B67" s="211" t="s">
        <v>20</v>
      </c>
      <c r="C67" s="31">
        <v>15.608984</v>
      </c>
      <c r="D67" s="31">
        <v>15.608984</v>
      </c>
      <c r="E67" s="31">
        <v>20.073736</v>
      </c>
      <c r="F67" s="155">
        <f>(D67-E67)/E67*100</f>
        <v>-22.24175908261422</v>
      </c>
      <c r="G67" s="31">
        <v>202</v>
      </c>
      <c r="H67" s="31">
        <v>4040</v>
      </c>
      <c r="I67" s="31">
        <v>29</v>
      </c>
      <c r="J67" s="31">
        <v>22.111499999999999</v>
      </c>
      <c r="K67" s="31">
        <v>22.111499999999999</v>
      </c>
      <c r="L67" s="68">
        <v>16.162469999999999</v>
      </c>
      <c r="M67" s="31">
        <f t="shared" si="15"/>
        <v>36.807678529333707</v>
      </c>
      <c r="N67" s="171">
        <f t="shared" si="16"/>
        <v>0.53133909623533981</v>
      </c>
    </row>
    <row r="68" spans="1:14">
      <c r="A68" s="230"/>
      <c r="B68" s="211" t="s">
        <v>21</v>
      </c>
      <c r="C68" s="31">
        <v>9.4339000000000006E-2</v>
      </c>
      <c r="D68" s="31">
        <v>9.4339000000000006E-2</v>
      </c>
      <c r="E68" s="21">
        <v>0</v>
      </c>
      <c r="F68" s="31">
        <v>0</v>
      </c>
      <c r="G68" s="31">
        <v>1</v>
      </c>
      <c r="H68" s="31">
        <v>60.15</v>
      </c>
      <c r="I68" s="21">
        <v>0</v>
      </c>
      <c r="J68" s="21">
        <v>0</v>
      </c>
      <c r="K68" s="21">
        <v>0</v>
      </c>
      <c r="L68" s="21">
        <v>0</v>
      </c>
      <c r="M68" s="31">
        <v>0</v>
      </c>
      <c r="N68" s="171">
        <f t="shared" si="16"/>
        <v>1.4562817800321188E-2</v>
      </c>
    </row>
    <row r="69" spans="1:14">
      <c r="A69" s="230"/>
      <c r="B69" s="211" t="s">
        <v>22</v>
      </c>
      <c r="C69" s="31">
        <v>3.3770000000000001E-2</v>
      </c>
      <c r="D69" s="31">
        <v>3.3770000000000001E-2</v>
      </c>
      <c r="E69" s="31">
        <v>1.8867999999999999E-2</v>
      </c>
      <c r="F69" s="155">
        <f>(D69-E69)/E69*100</f>
        <v>78.98028407886369</v>
      </c>
      <c r="G69" s="31">
        <v>4</v>
      </c>
      <c r="H69" s="31">
        <v>684</v>
      </c>
      <c r="I69" s="21">
        <v>0</v>
      </c>
      <c r="J69" s="21">
        <v>0</v>
      </c>
      <c r="K69" s="21">
        <v>0</v>
      </c>
      <c r="L69" s="21">
        <v>0</v>
      </c>
      <c r="M69" s="31">
        <v>0</v>
      </c>
      <c r="N69" s="171">
        <f t="shared" si="16"/>
        <v>5.3446794288421378E-3</v>
      </c>
    </row>
    <row r="70" spans="1:14">
      <c r="A70" s="230"/>
      <c r="B70" s="211" t="s">
        <v>23</v>
      </c>
      <c r="C70" s="21">
        <v>0</v>
      </c>
      <c r="D70" s="21">
        <v>0</v>
      </c>
      <c r="E70" s="31">
        <v>0.124529</v>
      </c>
      <c r="F70" s="155">
        <f>(D70-E70)/E70*100</f>
        <v>-100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31">
        <v>0</v>
      </c>
      <c r="N70" s="171">
        <f t="shared" si="16"/>
        <v>0</v>
      </c>
    </row>
    <row r="71" spans="1:14">
      <c r="A71" s="230"/>
      <c r="B71" s="211" t="s">
        <v>24</v>
      </c>
      <c r="C71" s="31">
        <v>24.433797999999999</v>
      </c>
      <c r="D71" s="31">
        <v>24.433797999999999</v>
      </c>
      <c r="E71" s="31">
        <v>27.117591999999998</v>
      </c>
      <c r="F71" s="155">
        <f>(D71-E71)/E71*100</f>
        <v>-9.8968743242394055</v>
      </c>
      <c r="G71" s="31">
        <v>27</v>
      </c>
      <c r="H71" s="31">
        <v>31560.259558000002</v>
      </c>
      <c r="I71" s="31">
        <v>1</v>
      </c>
      <c r="J71" s="31">
        <v>0.68852999999999998</v>
      </c>
      <c r="K71" s="31">
        <v>0.68852999999999998</v>
      </c>
      <c r="L71" s="68">
        <v>3.1611799999999999</v>
      </c>
      <c r="M71" s="31">
        <f t="shared" si="15"/>
        <v>-78.219209282609654</v>
      </c>
      <c r="N71" s="171">
        <f t="shared" si="16"/>
        <v>2.1491861461573327</v>
      </c>
    </row>
    <row r="72" spans="1:14">
      <c r="A72" s="230"/>
      <c r="B72" s="211" t="s">
        <v>25</v>
      </c>
      <c r="C72" s="21">
        <v>0</v>
      </c>
      <c r="D72" s="21">
        <v>0</v>
      </c>
      <c r="E72" s="21">
        <v>0</v>
      </c>
      <c r="F72" s="3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31">
        <v>0</v>
      </c>
      <c r="N72" s="171">
        <f t="shared" si="16"/>
        <v>0</v>
      </c>
    </row>
    <row r="73" spans="1:14">
      <c r="A73" s="230"/>
      <c r="B73" s="211" t="s">
        <v>26</v>
      </c>
      <c r="C73" s="31">
        <v>17.233321</v>
      </c>
      <c r="D73" s="31">
        <v>17.233321</v>
      </c>
      <c r="E73" s="31">
        <v>19.420354</v>
      </c>
      <c r="F73" s="155">
        <f>(D73-E73)/E73*100</f>
        <v>-11.261550639087217</v>
      </c>
      <c r="G73" s="31">
        <v>128</v>
      </c>
      <c r="H73" s="31">
        <v>66503.520000000004</v>
      </c>
      <c r="I73" s="31">
        <v>13</v>
      </c>
      <c r="J73" s="31">
        <v>2.1027079999999998</v>
      </c>
      <c r="K73" s="31">
        <v>2.1027079999999998</v>
      </c>
      <c r="L73" s="68">
        <v>5.7896789999999996</v>
      </c>
      <c r="M73" s="31">
        <f t="shared" si="15"/>
        <v>-63.681786157747268</v>
      </c>
      <c r="N73" s="171">
        <f t="shared" si="16"/>
        <v>0.29407321323034336</v>
      </c>
    </row>
    <row r="74" spans="1:14">
      <c r="A74" s="230"/>
      <c r="B74" s="211" t="s">
        <v>27</v>
      </c>
      <c r="C74" s="21">
        <v>0</v>
      </c>
      <c r="D74" s="21">
        <v>0</v>
      </c>
      <c r="E74" s="21">
        <v>0</v>
      </c>
      <c r="F74" s="3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31">
        <v>0</v>
      </c>
      <c r="N74" s="171">
        <f t="shared" si="16"/>
        <v>0</v>
      </c>
    </row>
    <row r="75" spans="1:14">
      <c r="A75" s="230"/>
      <c r="B75" s="14" t="s">
        <v>28</v>
      </c>
      <c r="C75" s="21">
        <v>0</v>
      </c>
      <c r="D75" s="21">
        <v>0</v>
      </c>
      <c r="E75" s="21">
        <v>0</v>
      </c>
      <c r="F75" s="3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31">
        <v>0</v>
      </c>
      <c r="N75" s="171">
        <f t="shared" si="16"/>
        <v>0</v>
      </c>
    </row>
    <row r="76" spans="1:14">
      <c r="A76" s="230"/>
      <c r="B76" s="14" t="s">
        <v>29</v>
      </c>
      <c r="C76" s="21">
        <v>0</v>
      </c>
      <c r="D76" s="21">
        <v>0</v>
      </c>
      <c r="E76" s="21">
        <v>0</v>
      </c>
      <c r="F76" s="3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31">
        <v>0</v>
      </c>
      <c r="N76" s="171">
        <f t="shared" si="16"/>
        <v>0</v>
      </c>
    </row>
    <row r="77" spans="1:14">
      <c r="A77" s="230"/>
      <c r="B77" s="14" t="s">
        <v>30</v>
      </c>
      <c r="C77" s="21">
        <v>0</v>
      </c>
      <c r="D77" s="21">
        <v>0</v>
      </c>
      <c r="E77" s="21">
        <v>0</v>
      </c>
      <c r="F77" s="3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31">
        <v>0</v>
      </c>
      <c r="N77" s="171">
        <f t="shared" si="16"/>
        <v>0</v>
      </c>
    </row>
    <row r="78" spans="1:14" ht="14.25" thickBot="1">
      <c r="A78" s="231"/>
      <c r="B78" s="15" t="s">
        <v>138</v>
      </c>
      <c r="C78" s="16">
        <f t="shared" ref="C78:K78" si="17">C66+C68+C69+C70+C71+C72+C73+C74</f>
        <v>88.436919000000003</v>
      </c>
      <c r="D78" s="16">
        <f t="shared" si="17"/>
        <v>88.436919000000003</v>
      </c>
      <c r="E78" s="16">
        <f t="shared" si="17"/>
        <v>152.71060799999998</v>
      </c>
      <c r="F78" s="156">
        <f t="shared" ref="F78:F84" si="18">(D78-E78)/E78*100</f>
        <v>-42.088555498384231</v>
      </c>
      <c r="G78" s="16">
        <f t="shared" si="17"/>
        <v>549</v>
      </c>
      <c r="H78" s="16">
        <f t="shared" si="17"/>
        <v>136262.18770499999</v>
      </c>
      <c r="I78" s="16">
        <f t="shared" si="17"/>
        <v>119</v>
      </c>
      <c r="J78" s="16">
        <f t="shared" si="17"/>
        <v>120.96809200000001</v>
      </c>
      <c r="K78" s="16">
        <f t="shared" si="17"/>
        <v>120.96809200000001</v>
      </c>
      <c r="L78" s="16">
        <f>L66+L68+L69+L70+L71+L72+L73+L74</f>
        <v>40.163618</v>
      </c>
      <c r="M78" s="16">
        <f t="shared" si="15"/>
        <v>201.18823458583842</v>
      </c>
      <c r="N78" s="172">
        <f t="shared" si="16"/>
        <v>0.41139701458173555</v>
      </c>
    </row>
    <row r="79" spans="1:14" ht="14.25" thickTop="1">
      <c r="A79" s="226" t="s">
        <v>35</v>
      </c>
      <c r="B79" s="18" t="s">
        <v>19</v>
      </c>
      <c r="C79" s="207">
        <v>248.879839</v>
      </c>
      <c r="D79" s="207">
        <v>248.879839</v>
      </c>
      <c r="E79" s="207">
        <v>230.22101799999999</v>
      </c>
      <c r="F79" s="157">
        <f t="shared" si="18"/>
        <v>8.1047426347493694</v>
      </c>
      <c r="G79" s="207">
        <v>2160</v>
      </c>
      <c r="H79" s="207">
        <v>245199.17168900001</v>
      </c>
      <c r="I79" s="207">
        <v>200</v>
      </c>
      <c r="J79" s="207">
        <v>120.485291</v>
      </c>
      <c r="K79" s="207">
        <v>120.485291</v>
      </c>
      <c r="L79" s="207">
        <v>65.619425000000007</v>
      </c>
      <c r="M79" s="111">
        <f t="shared" si="15"/>
        <v>83.612232201059356</v>
      </c>
      <c r="N79" s="173">
        <f t="shared" ref="N79:N91" si="19">D79/D327*100</f>
        <v>2.746682941528499</v>
      </c>
    </row>
    <row r="80" spans="1:14">
      <c r="A80" s="215"/>
      <c r="B80" s="211" t="s">
        <v>20</v>
      </c>
      <c r="C80" s="23">
        <v>91.722962999999993</v>
      </c>
      <c r="D80" s="23">
        <v>91.722962999999993</v>
      </c>
      <c r="E80" s="23">
        <v>93.213170000000005</v>
      </c>
      <c r="F80" s="155">
        <f t="shared" si="18"/>
        <v>-1.5987086374168074</v>
      </c>
      <c r="G80" s="23">
        <v>1108</v>
      </c>
      <c r="H80" s="23">
        <v>22160</v>
      </c>
      <c r="I80" s="23">
        <v>123</v>
      </c>
      <c r="J80" s="23">
        <v>59.954875000000001</v>
      </c>
      <c r="K80" s="23">
        <v>59.954875000000001</v>
      </c>
      <c r="L80" s="23">
        <v>39.95523</v>
      </c>
      <c r="M80" s="31">
        <f t="shared" si="15"/>
        <v>50.055136711764646</v>
      </c>
      <c r="N80" s="171">
        <f t="shared" si="19"/>
        <v>3.1223041976625456</v>
      </c>
    </row>
    <row r="81" spans="1:14">
      <c r="A81" s="215"/>
      <c r="B81" s="211" t="s">
        <v>21</v>
      </c>
      <c r="C81" s="23">
        <v>0.49188700000000002</v>
      </c>
      <c r="D81" s="23">
        <v>0.49188700000000002</v>
      </c>
      <c r="E81" s="23">
        <v>0.34432800000000002</v>
      </c>
      <c r="F81" s="155">
        <f t="shared" si="18"/>
        <v>42.854197160846631</v>
      </c>
      <c r="G81" s="23">
        <v>1</v>
      </c>
      <c r="H81" s="23">
        <v>1738</v>
      </c>
      <c r="I81" s="23">
        <v>0</v>
      </c>
      <c r="J81" s="23">
        <v>0</v>
      </c>
      <c r="K81" s="23">
        <v>0</v>
      </c>
      <c r="L81" s="23">
        <v>0</v>
      </c>
      <c r="M81" s="31">
        <v>0</v>
      </c>
      <c r="N81" s="171">
        <f t="shared" si="19"/>
        <v>7.5931065194104128E-2</v>
      </c>
    </row>
    <row r="82" spans="1:14">
      <c r="A82" s="215"/>
      <c r="B82" s="211" t="s">
        <v>22</v>
      </c>
      <c r="C82" s="23">
        <v>0.21132100000000001</v>
      </c>
      <c r="D82" s="23">
        <v>0.21132100000000001</v>
      </c>
      <c r="E82" s="23">
        <v>0.83352300000000001</v>
      </c>
      <c r="F82" s="155">
        <f t="shared" si="18"/>
        <v>-74.647250285834943</v>
      </c>
      <c r="G82" s="23">
        <v>24</v>
      </c>
      <c r="H82" s="23">
        <v>1391.14</v>
      </c>
      <c r="I82" s="23">
        <v>0</v>
      </c>
      <c r="J82" s="23">
        <v>0</v>
      </c>
      <c r="K82" s="23">
        <v>0</v>
      </c>
      <c r="L82" s="23">
        <v>0</v>
      </c>
      <c r="M82" s="31">
        <v>0</v>
      </c>
      <c r="N82" s="171">
        <f t="shared" si="19"/>
        <v>3.3445158471493916E-2</v>
      </c>
    </row>
    <row r="83" spans="1:14">
      <c r="A83" s="215"/>
      <c r="B83" s="211" t="s">
        <v>23</v>
      </c>
      <c r="C83" s="23">
        <v>7.8372929999999998</v>
      </c>
      <c r="D83" s="23">
        <v>7.8372929999999998</v>
      </c>
      <c r="E83" s="23">
        <v>3.4898039999999999</v>
      </c>
      <c r="F83" s="155">
        <f t="shared" si="18"/>
        <v>124.57688168160732</v>
      </c>
      <c r="G83" s="23">
        <v>85</v>
      </c>
      <c r="H83" s="23">
        <v>69750.75</v>
      </c>
      <c r="I83" s="23">
        <v>0</v>
      </c>
      <c r="J83" s="23">
        <v>0</v>
      </c>
      <c r="K83" s="23">
        <v>0</v>
      </c>
      <c r="L83" s="23">
        <v>0</v>
      </c>
      <c r="M83" s="31">
        <v>0</v>
      </c>
      <c r="N83" s="171">
        <f t="shared" si="19"/>
        <v>13.948414473217962</v>
      </c>
    </row>
    <row r="84" spans="1:14">
      <c r="A84" s="215"/>
      <c r="B84" s="211" t="s">
        <v>24</v>
      </c>
      <c r="C84" s="23">
        <v>26.304715999999999</v>
      </c>
      <c r="D84" s="23">
        <v>26.304715999999999</v>
      </c>
      <c r="E84" s="23">
        <v>6.2478999999999996</v>
      </c>
      <c r="F84" s="155">
        <f t="shared" si="18"/>
        <v>321.01691768434193</v>
      </c>
      <c r="G84" s="23">
        <v>16</v>
      </c>
      <c r="H84" s="23">
        <v>9736.4228719999992</v>
      </c>
      <c r="I84" s="23">
        <v>2</v>
      </c>
      <c r="J84" s="23">
        <v>2.1274280000000001</v>
      </c>
      <c r="K84" s="23">
        <v>2.1274280000000001</v>
      </c>
      <c r="L84" s="23">
        <v>0</v>
      </c>
      <c r="M84" s="31">
        <v>0</v>
      </c>
      <c r="N84" s="171">
        <f t="shared" si="19"/>
        <v>2.3137512721437381</v>
      </c>
    </row>
    <row r="85" spans="1:14">
      <c r="A85" s="215"/>
      <c r="B85" s="211" t="s">
        <v>25</v>
      </c>
      <c r="C85" s="23">
        <v>0</v>
      </c>
      <c r="D85" s="23">
        <v>0</v>
      </c>
      <c r="E85" s="23">
        <v>0</v>
      </c>
      <c r="F85" s="31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31">
        <v>0</v>
      </c>
      <c r="N85" s="171">
        <f t="shared" si="19"/>
        <v>0</v>
      </c>
    </row>
    <row r="86" spans="1:14">
      <c r="A86" s="215"/>
      <c r="B86" s="211" t="s">
        <v>26</v>
      </c>
      <c r="C86" s="23">
        <v>73.853487000000001</v>
      </c>
      <c r="D86" s="23">
        <v>73.853487000000001</v>
      </c>
      <c r="E86" s="23">
        <v>35.920893999999997</v>
      </c>
      <c r="F86" s="155">
        <f>(D86-E86)/E86*100</f>
        <v>105.60035894429578</v>
      </c>
      <c r="G86" s="23">
        <v>1022</v>
      </c>
      <c r="H86" s="23">
        <v>473184.87</v>
      </c>
      <c r="I86" s="23">
        <v>45421</v>
      </c>
      <c r="J86" s="23">
        <v>57.305720999999998</v>
      </c>
      <c r="K86" s="23">
        <v>57.305720999999998</v>
      </c>
      <c r="L86" s="23">
        <v>9.0037529999999997</v>
      </c>
      <c r="M86" s="31">
        <f t="shared" si="15"/>
        <v>536.46482750026576</v>
      </c>
      <c r="N86" s="171">
        <f t="shared" si="19"/>
        <v>1.2602522885957612</v>
      </c>
    </row>
    <row r="87" spans="1:14">
      <c r="A87" s="215"/>
      <c r="B87" s="211" t="s">
        <v>27</v>
      </c>
      <c r="C87" s="23">
        <v>46.19</v>
      </c>
      <c r="D87" s="23">
        <v>46.19</v>
      </c>
      <c r="E87" s="23">
        <v>99.49</v>
      </c>
      <c r="F87" s="155">
        <f>(D87-E87)/E87*100</f>
        <v>-53.573223439541664</v>
      </c>
      <c r="G87" s="23">
        <v>15</v>
      </c>
      <c r="H87" s="23">
        <v>229.13</v>
      </c>
      <c r="I87" s="23">
        <v>1</v>
      </c>
      <c r="J87" s="23">
        <v>6.97</v>
      </c>
      <c r="K87" s="23">
        <v>6.97</v>
      </c>
      <c r="L87" s="23">
        <v>0</v>
      </c>
      <c r="M87" s="31">
        <v>0</v>
      </c>
      <c r="N87" s="171">
        <f t="shared" si="19"/>
        <v>16.041921016117158</v>
      </c>
    </row>
    <row r="88" spans="1:14">
      <c r="A88" s="215"/>
      <c r="B88" s="14" t="s">
        <v>28</v>
      </c>
      <c r="C88" s="23">
        <v>0</v>
      </c>
      <c r="D88" s="23">
        <v>0</v>
      </c>
      <c r="E88" s="23">
        <v>0</v>
      </c>
      <c r="F88" s="31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31">
        <v>0</v>
      </c>
      <c r="N88" s="171">
        <f t="shared" si="19"/>
        <v>0</v>
      </c>
    </row>
    <row r="89" spans="1:14">
      <c r="A89" s="215"/>
      <c r="B89" s="14" t="s">
        <v>29</v>
      </c>
      <c r="C89" s="23">
        <v>0</v>
      </c>
      <c r="D89" s="23">
        <v>0</v>
      </c>
      <c r="E89" s="13">
        <v>0</v>
      </c>
      <c r="F89" s="31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>
        <v>0</v>
      </c>
      <c r="N89" s="171">
        <f t="shared" si="19"/>
        <v>0</v>
      </c>
    </row>
    <row r="90" spans="1:14">
      <c r="A90" s="215"/>
      <c r="B90" s="14" t="s">
        <v>30</v>
      </c>
      <c r="C90" s="33">
        <v>46.19</v>
      </c>
      <c r="D90" s="33">
        <v>46.19</v>
      </c>
      <c r="E90" s="33">
        <v>99.49</v>
      </c>
      <c r="F90" s="155">
        <f>(D90-E90)/E90*100</f>
        <v>-53.573223439541664</v>
      </c>
      <c r="G90" s="61">
        <v>15</v>
      </c>
      <c r="H90" s="61">
        <v>229.13</v>
      </c>
      <c r="I90" s="77">
        <v>1</v>
      </c>
      <c r="J90" s="23">
        <v>6.97</v>
      </c>
      <c r="K90" s="23">
        <v>6.97</v>
      </c>
      <c r="L90" s="13">
        <v>0</v>
      </c>
      <c r="M90" s="31">
        <v>0</v>
      </c>
      <c r="N90" s="171">
        <f t="shared" si="19"/>
        <v>34.748814257837964</v>
      </c>
    </row>
    <row r="91" spans="1:14" ht="14.25" thickBot="1">
      <c r="A91" s="227"/>
      <c r="B91" s="35" t="s">
        <v>138</v>
      </c>
      <c r="C91" s="36">
        <f t="shared" ref="C91:K91" si="20">C79+C81+C82+C83+C84+C85+C86+C87</f>
        <v>403.76854299999997</v>
      </c>
      <c r="D91" s="36">
        <f t="shared" si="20"/>
        <v>403.76854299999997</v>
      </c>
      <c r="E91" s="36">
        <f t="shared" si="20"/>
        <v>376.54746699999998</v>
      </c>
      <c r="F91" s="205">
        <f>(D91-E91)/E91*100</f>
        <v>7.2291220591320524</v>
      </c>
      <c r="G91" s="36">
        <f t="shared" si="20"/>
        <v>3323</v>
      </c>
      <c r="H91" s="36">
        <f t="shared" si="20"/>
        <v>801229.48456100002</v>
      </c>
      <c r="I91" s="36">
        <f t="shared" si="20"/>
        <v>45624</v>
      </c>
      <c r="J91" s="36">
        <f t="shared" si="20"/>
        <v>186.88844</v>
      </c>
      <c r="K91" s="36">
        <f t="shared" si="20"/>
        <v>186.88844</v>
      </c>
      <c r="L91" s="36">
        <f>L79+L81+L82+L83+L84+L85+L86+L87</f>
        <v>74.62317800000001</v>
      </c>
      <c r="M91" s="36">
        <f>(K91-L91)/L91*100</f>
        <v>150.44288518508282</v>
      </c>
      <c r="N91" s="206">
        <f t="shared" si="19"/>
        <v>1.8782786086455263</v>
      </c>
    </row>
    <row r="95" spans="1:14" s="57" customFormat="1" ht="18.75">
      <c r="A95" s="219" t="str">
        <f>A1</f>
        <v>2024年1月丹东市财产保险业务统计表</v>
      </c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</row>
    <row r="96" spans="1:14" s="57" customFormat="1" ht="14.25" thickBot="1">
      <c r="B96" s="59" t="s">
        <v>0</v>
      </c>
      <c r="C96" s="58"/>
      <c r="D96" s="58"/>
      <c r="F96" s="154"/>
      <c r="G96" s="73" t="str">
        <f>G2</f>
        <v>（2024年1月）</v>
      </c>
      <c r="H96" s="58"/>
      <c r="I96" s="58"/>
      <c r="J96" s="58"/>
      <c r="K96" s="58"/>
      <c r="L96" s="59" t="s">
        <v>1</v>
      </c>
      <c r="N96" s="170"/>
    </row>
    <row r="97" spans="1:14" ht="13.5" customHeight="1">
      <c r="A97" s="217" t="s">
        <v>116</v>
      </c>
      <c r="B97" s="9" t="s">
        <v>3</v>
      </c>
      <c r="C97" s="220" t="s">
        <v>4</v>
      </c>
      <c r="D97" s="220"/>
      <c r="E97" s="220"/>
      <c r="F97" s="221"/>
      <c r="G97" s="220" t="s">
        <v>5</v>
      </c>
      <c r="H97" s="220"/>
      <c r="I97" s="220" t="s">
        <v>6</v>
      </c>
      <c r="J97" s="220"/>
      <c r="K97" s="220"/>
      <c r="L97" s="220"/>
      <c r="M97" s="220"/>
      <c r="N97" s="223" t="s">
        <v>7</v>
      </c>
    </row>
    <row r="98" spans="1:14">
      <c r="A98" s="215"/>
      <c r="B98" s="10" t="s">
        <v>8</v>
      </c>
      <c r="C98" s="222" t="s">
        <v>9</v>
      </c>
      <c r="D98" s="222" t="s">
        <v>10</v>
      </c>
      <c r="E98" s="222" t="s">
        <v>11</v>
      </c>
      <c r="F98" s="199" t="s">
        <v>12</v>
      </c>
      <c r="G98" s="222" t="s">
        <v>13</v>
      </c>
      <c r="H98" s="222" t="s">
        <v>14</v>
      </c>
      <c r="I98" s="211" t="s">
        <v>13</v>
      </c>
      <c r="J98" s="222" t="s">
        <v>15</v>
      </c>
      <c r="K98" s="222"/>
      <c r="L98" s="222"/>
      <c r="M98" s="212" t="s">
        <v>12</v>
      </c>
      <c r="N98" s="224"/>
    </row>
    <row r="99" spans="1:14">
      <c r="A99" s="218"/>
      <c r="B99" s="166" t="s">
        <v>16</v>
      </c>
      <c r="C99" s="222"/>
      <c r="D99" s="222"/>
      <c r="E99" s="222"/>
      <c r="F99" s="200" t="s">
        <v>17</v>
      </c>
      <c r="G99" s="222"/>
      <c r="H99" s="222"/>
      <c r="I99" s="33" t="s">
        <v>18</v>
      </c>
      <c r="J99" s="211" t="s">
        <v>9</v>
      </c>
      <c r="K99" s="211" t="s">
        <v>10</v>
      </c>
      <c r="L99" s="211" t="s">
        <v>11</v>
      </c>
      <c r="M99" s="213" t="s">
        <v>17</v>
      </c>
      <c r="N99" s="198" t="s">
        <v>17</v>
      </c>
    </row>
    <row r="100" spans="1:14" ht="14.25" customHeight="1">
      <c r="A100" s="225" t="s">
        <v>36</v>
      </c>
      <c r="B100" s="211" t="s">
        <v>19</v>
      </c>
      <c r="C100" s="75">
        <v>56.11</v>
      </c>
      <c r="D100" s="75">
        <v>56.11</v>
      </c>
      <c r="E100" s="75">
        <v>55.91</v>
      </c>
      <c r="F100" s="155">
        <f>(D100-E100)/E100*100</f>
        <v>0.35771776068682321</v>
      </c>
      <c r="G100" s="75">
        <v>623</v>
      </c>
      <c r="H100" s="75">
        <v>58397</v>
      </c>
      <c r="I100" s="72">
        <v>101</v>
      </c>
      <c r="J100" s="72">
        <v>34.99</v>
      </c>
      <c r="K100" s="72">
        <v>34.99</v>
      </c>
      <c r="L100" s="72">
        <v>34.119999999999997</v>
      </c>
      <c r="M100" s="31">
        <f>(K100-L100)/L100*100</f>
        <v>2.5498241500586305</v>
      </c>
      <c r="N100" s="171">
        <f t="shared" ref="N100:N112" si="21">D100/D327*100</f>
        <v>0.61924011389755063</v>
      </c>
    </row>
    <row r="101" spans="1:14" ht="14.25" customHeight="1">
      <c r="A101" s="215"/>
      <c r="B101" s="211" t="s">
        <v>20</v>
      </c>
      <c r="C101" s="75">
        <v>24.29</v>
      </c>
      <c r="D101" s="75">
        <v>24.29</v>
      </c>
      <c r="E101" s="75">
        <v>26.6</v>
      </c>
      <c r="F101" s="155">
        <f>(D101-E101)/E101*100</f>
        <v>-8.6842105263157965</v>
      </c>
      <c r="G101" s="75">
        <v>343</v>
      </c>
      <c r="H101" s="75">
        <v>6860</v>
      </c>
      <c r="I101" s="72">
        <v>55</v>
      </c>
      <c r="J101" s="72">
        <v>21.9</v>
      </c>
      <c r="K101" s="72">
        <v>21.9</v>
      </c>
      <c r="L101" s="72">
        <v>23.45</v>
      </c>
      <c r="M101" s="31">
        <f>(K101-L101)/L101*100</f>
        <v>-6.6098081023454185</v>
      </c>
      <c r="N101" s="171">
        <f t="shared" si="21"/>
        <v>0.82684604248145843</v>
      </c>
    </row>
    <row r="102" spans="1:14" ht="14.25" customHeight="1">
      <c r="A102" s="215"/>
      <c r="B102" s="211" t="s">
        <v>21</v>
      </c>
      <c r="C102" s="21">
        <v>0</v>
      </c>
      <c r="D102" s="21">
        <v>0</v>
      </c>
      <c r="E102" s="21">
        <v>0</v>
      </c>
      <c r="F102" s="3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31">
        <v>0</v>
      </c>
      <c r="N102" s="171">
        <f t="shared" si="21"/>
        <v>0</v>
      </c>
    </row>
    <row r="103" spans="1:14" ht="14.25" customHeight="1">
      <c r="A103" s="215"/>
      <c r="B103" s="211" t="s">
        <v>22</v>
      </c>
      <c r="C103" s="21">
        <v>0</v>
      </c>
      <c r="D103" s="21">
        <v>0</v>
      </c>
      <c r="E103" s="21">
        <v>0</v>
      </c>
      <c r="F103" s="3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31">
        <v>0</v>
      </c>
      <c r="N103" s="171">
        <f t="shared" si="21"/>
        <v>0</v>
      </c>
    </row>
    <row r="104" spans="1:14" ht="14.25" customHeight="1">
      <c r="A104" s="215"/>
      <c r="B104" s="211" t="s">
        <v>23</v>
      </c>
      <c r="C104" s="21">
        <v>0</v>
      </c>
      <c r="D104" s="21">
        <v>0</v>
      </c>
      <c r="E104" s="21">
        <v>0</v>
      </c>
      <c r="F104" s="3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31">
        <v>0</v>
      </c>
      <c r="N104" s="171">
        <f t="shared" si="21"/>
        <v>0</v>
      </c>
    </row>
    <row r="105" spans="1:14" ht="14.25" customHeight="1">
      <c r="A105" s="215"/>
      <c r="B105" s="211" t="s">
        <v>24</v>
      </c>
      <c r="C105" s="75">
        <v>3.62</v>
      </c>
      <c r="D105" s="75">
        <v>3.62</v>
      </c>
      <c r="E105" s="75">
        <v>4.7</v>
      </c>
      <c r="F105" s="155">
        <f>(D105-E105)/E105*100</f>
        <v>-22.978723404255319</v>
      </c>
      <c r="G105" s="75">
        <v>54</v>
      </c>
      <c r="H105" s="75">
        <v>8836</v>
      </c>
      <c r="I105" s="21">
        <v>0</v>
      </c>
      <c r="J105" s="21">
        <v>0</v>
      </c>
      <c r="K105" s="21">
        <v>0</v>
      </c>
      <c r="L105" s="72">
        <v>1.77</v>
      </c>
      <c r="M105" s="31">
        <f t="shared" ref="M105:M107" si="22">(K105-L105)/L105*100</f>
        <v>-100</v>
      </c>
      <c r="N105" s="171">
        <f t="shared" si="21"/>
        <v>0.31841361089624887</v>
      </c>
    </row>
    <row r="106" spans="1:14" ht="14.25" customHeight="1">
      <c r="A106" s="215"/>
      <c r="B106" s="211" t="s">
        <v>25</v>
      </c>
      <c r="C106" s="21">
        <v>0</v>
      </c>
      <c r="D106" s="21">
        <v>0</v>
      </c>
      <c r="E106" s="21">
        <v>0</v>
      </c>
      <c r="F106" s="3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72">
        <v>16.899999999999999</v>
      </c>
      <c r="M106" s="31">
        <f t="shared" si="22"/>
        <v>-100</v>
      </c>
      <c r="N106" s="171">
        <f t="shared" si="21"/>
        <v>0</v>
      </c>
    </row>
    <row r="107" spans="1:14" ht="14.25" customHeight="1">
      <c r="A107" s="215"/>
      <c r="B107" s="211" t="s">
        <v>26</v>
      </c>
      <c r="C107" s="75">
        <v>3.59</v>
      </c>
      <c r="D107" s="75">
        <v>3.59</v>
      </c>
      <c r="E107" s="75">
        <v>2.76</v>
      </c>
      <c r="F107" s="155">
        <f>(D107-E107)/E107*100</f>
        <v>30.072463768115949</v>
      </c>
      <c r="G107" s="75">
        <v>225</v>
      </c>
      <c r="H107" s="75">
        <v>42993</v>
      </c>
      <c r="I107" s="72">
        <v>4</v>
      </c>
      <c r="J107" s="72">
        <v>0.69</v>
      </c>
      <c r="K107" s="72">
        <v>0.69</v>
      </c>
      <c r="L107" s="72">
        <v>13.41</v>
      </c>
      <c r="M107" s="31">
        <f t="shared" si="22"/>
        <v>-94.854586129753912</v>
      </c>
      <c r="N107" s="171">
        <f t="shared" si="21"/>
        <v>6.1260556540258998E-2</v>
      </c>
    </row>
    <row r="108" spans="1:14" ht="14.25" customHeight="1">
      <c r="A108" s="215"/>
      <c r="B108" s="211" t="s">
        <v>27</v>
      </c>
      <c r="C108" s="34">
        <v>1.52</v>
      </c>
      <c r="D108" s="34">
        <v>1.52</v>
      </c>
      <c r="E108" s="21">
        <v>0</v>
      </c>
      <c r="F108" s="31">
        <v>0</v>
      </c>
      <c r="G108" s="34">
        <v>1</v>
      </c>
      <c r="H108" s="34">
        <v>92.9</v>
      </c>
      <c r="I108" s="21">
        <v>0</v>
      </c>
      <c r="J108" s="21">
        <v>0</v>
      </c>
      <c r="K108" s="21">
        <v>0</v>
      </c>
      <c r="L108" s="21">
        <v>0</v>
      </c>
      <c r="M108" s="31">
        <v>0</v>
      </c>
      <c r="N108" s="171">
        <f t="shared" si="21"/>
        <v>0.5279004101428465</v>
      </c>
    </row>
    <row r="109" spans="1:14" ht="14.25" customHeight="1">
      <c r="A109" s="215"/>
      <c r="B109" s="14" t="s">
        <v>28</v>
      </c>
      <c r="C109" s="21">
        <v>0</v>
      </c>
      <c r="D109" s="21">
        <v>0</v>
      </c>
      <c r="E109" s="21">
        <v>0</v>
      </c>
      <c r="F109" s="3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31">
        <v>0</v>
      </c>
      <c r="N109" s="171">
        <f t="shared" si="21"/>
        <v>0</v>
      </c>
    </row>
    <row r="110" spans="1:14" ht="14.25" customHeight="1">
      <c r="A110" s="215"/>
      <c r="B110" s="14" t="s">
        <v>29</v>
      </c>
      <c r="C110" s="21">
        <v>0</v>
      </c>
      <c r="D110" s="21">
        <v>0</v>
      </c>
      <c r="E110" s="21">
        <v>0</v>
      </c>
      <c r="F110" s="3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31">
        <v>0</v>
      </c>
      <c r="N110" s="171">
        <f t="shared" si="21"/>
        <v>0</v>
      </c>
    </row>
    <row r="111" spans="1:14" ht="14.25" customHeight="1">
      <c r="A111" s="215"/>
      <c r="B111" s="14" t="s">
        <v>30</v>
      </c>
      <c r="C111" s="34">
        <v>1.52</v>
      </c>
      <c r="D111" s="34">
        <v>1.52</v>
      </c>
      <c r="E111" s="21">
        <v>0</v>
      </c>
      <c r="F111" s="31">
        <v>0</v>
      </c>
      <c r="G111" s="34">
        <v>1</v>
      </c>
      <c r="H111" s="34">
        <v>92.9</v>
      </c>
      <c r="I111" s="21">
        <v>0</v>
      </c>
      <c r="J111" s="21">
        <v>0</v>
      </c>
      <c r="K111" s="21">
        <v>0</v>
      </c>
      <c r="L111" s="21">
        <v>0</v>
      </c>
      <c r="M111" s="31">
        <v>0</v>
      </c>
      <c r="N111" s="171">
        <f t="shared" si="21"/>
        <v>1.1434985423666097</v>
      </c>
    </row>
    <row r="112" spans="1:14" ht="14.25" customHeight="1" thickBot="1">
      <c r="A112" s="216"/>
      <c r="B112" s="15" t="s">
        <v>138</v>
      </c>
      <c r="C112" s="16">
        <f t="shared" ref="C112:L112" si="23">C100+C102+C103+C104+C105+C106+C107+C108</f>
        <v>64.839999999999989</v>
      </c>
      <c r="D112" s="16">
        <f t="shared" si="23"/>
        <v>64.839999999999989</v>
      </c>
      <c r="E112" s="16">
        <f t="shared" si="23"/>
        <v>63.37</v>
      </c>
      <c r="F112" s="156">
        <f>(D112-E112)/E112*100</f>
        <v>2.3197096417863214</v>
      </c>
      <c r="G112" s="16">
        <f t="shared" si="23"/>
        <v>903</v>
      </c>
      <c r="H112" s="16">
        <f t="shared" si="23"/>
        <v>110318.9</v>
      </c>
      <c r="I112" s="16">
        <f t="shared" si="23"/>
        <v>105</v>
      </c>
      <c r="J112" s="16">
        <f t="shared" si="23"/>
        <v>35.68</v>
      </c>
      <c r="K112" s="16">
        <f t="shared" si="23"/>
        <v>35.68</v>
      </c>
      <c r="L112" s="16">
        <f t="shared" si="23"/>
        <v>66.2</v>
      </c>
      <c r="M112" s="16">
        <f>(K112-L112)/L112*100</f>
        <v>-46.102719033232631</v>
      </c>
      <c r="N112" s="172">
        <f t="shared" si="21"/>
        <v>0.30162722454724739</v>
      </c>
    </row>
    <row r="113" spans="1:14" ht="14.25" thickTop="1">
      <c r="A113" s="226" t="s">
        <v>89</v>
      </c>
      <c r="B113" s="18" t="s">
        <v>19</v>
      </c>
      <c r="C113" s="34">
        <v>31.194186999999999</v>
      </c>
      <c r="D113" s="34">
        <v>31.194186999999999</v>
      </c>
      <c r="E113" s="34">
        <v>28.569274</v>
      </c>
      <c r="F113" s="157">
        <f>(D113-E113)/E113*100</f>
        <v>9.1878883586611249</v>
      </c>
      <c r="G113" s="34">
        <v>345</v>
      </c>
      <c r="H113" s="34">
        <v>35372.944159999999</v>
      </c>
      <c r="I113" s="34">
        <v>115</v>
      </c>
      <c r="J113" s="34">
        <v>55.390133999999996</v>
      </c>
      <c r="K113" s="34">
        <v>55.390133999999996</v>
      </c>
      <c r="L113" s="34">
        <v>10.778165999999999</v>
      </c>
      <c r="M113" s="111">
        <f t="shared" ref="M113:M133" si="24">(K113-L113)/L113*100</f>
        <v>413.91056697401024</v>
      </c>
      <c r="N113" s="173">
        <f t="shared" ref="N113:N125" si="25">D113/D327*100</f>
        <v>0.34426469276103178</v>
      </c>
    </row>
    <row r="114" spans="1:14">
      <c r="A114" s="215"/>
      <c r="B114" s="211" t="s">
        <v>20</v>
      </c>
      <c r="C114" s="34">
        <v>13.265173999999998</v>
      </c>
      <c r="D114" s="34">
        <v>13.265173999999998</v>
      </c>
      <c r="E114" s="34">
        <v>12.377450999999999</v>
      </c>
      <c r="F114" s="155">
        <f>(D114-E114)/E114*100</f>
        <v>7.1720986817075616</v>
      </c>
      <c r="G114" s="34">
        <v>172</v>
      </c>
      <c r="H114" s="34">
        <v>3440</v>
      </c>
      <c r="I114" s="34">
        <v>65</v>
      </c>
      <c r="J114" s="34">
        <v>34.601300000000002</v>
      </c>
      <c r="K114" s="34">
        <v>34.601300000000002</v>
      </c>
      <c r="L114" s="34">
        <v>7.0065289999999996</v>
      </c>
      <c r="M114" s="31">
        <f t="shared" si="24"/>
        <v>393.84367066774439</v>
      </c>
      <c r="N114" s="171">
        <f t="shared" si="25"/>
        <v>0.45155441023993154</v>
      </c>
    </row>
    <row r="115" spans="1:14">
      <c r="A115" s="215"/>
      <c r="B115" s="211" t="s">
        <v>21</v>
      </c>
      <c r="C115" s="34">
        <v>2.7556609999999999</v>
      </c>
      <c r="D115" s="34">
        <v>2.7556609999999999</v>
      </c>
      <c r="E115" s="34">
        <v>1.4966979999999999</v>
      </c>
      <c r="F115" s="155">
        <f>(D115-E115)/E115*100</f>
        <v>84.116034096390862</v>
      </c>
      <c r="G115" s="34">
        <v>4</v>
      </c>
      <c r="H115" s="34">
        <v>3478.5479999999998</v>
      </c>
      <c r="I115" s="34">
        <v>0</v>
      </c>
      <c r="J115" s="34">
        <v>0</v>
      </c>
      <c r="K115" s="34">
        <v>0</v>
      </c>
      <c r="L115" s="34">
        <v>0</v>
      </c>
      <c r="M115" s="31">
        <v>0</v>
      </c>
      <c r="N115" s="171">
        <f t="shared" si="25"/>
        <v>0.42538281158853591</v>
      </c>
    </row>
    <row r="116" spans="1:14">
      <c r="A116" s="215"/>
      <c r="B116" s="211" t="s">
        <v>22</v>
      </c>
      <c r="C116" s="34">
        <v>0</v>
      </c>
      <c r="D116" s="34">
        <v>0</v>
      </c>
      <c r="E116" s="34">
        <v>0</v>
      </c>
      <c r="F116" s="31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1">
        <v>0</v>
      </c>
      <c r="N116" s="171">
        <f t="shared" si="25"/>
        <v>0</v>
      </c>
    </row>
    <row r="117" spans="1:14">
      <c r="A117" s="215"/>
      <c r="B117" s="211" t="s">
        <v>23</v>
      </c>
      <c r="C117" s="34">
        <v>0</v>
      </c>
      <c r="D117" s="34">
        <v>0</v>
      </c>
      <c r="E117" s="34">
        <v>0</v>
      </c>
      <c r="F117" s="31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1">
        <v>0</v>
      </c>
      <c r="N117" s="171">
        <f t="shared" si="25"/>
        <v>0</v>
      </c>
    </row>
    <row r="118" spans="1:14">
      <c r="A118" s="215"/>
      <c r="B118" s="211" t="s">
        <v>24</v>
      </c>
      <c r="C118" s="34">
        <v>6.6660460000000006</v>
      </c>
      <c r="D118" s="34">
        <v>6.6660460000000006</v>
      </c>
      <c r="E118" s="34">
        <v>2.5820750000000001</v>
      </c>
      <c r="F118" s="155">
        <f>(D118-E118)/E118*100</f>
        <v>158.16624226639425</v>
      </c>
      <c r="G118" s="34">
        <v>48</v>
      </c>
      <c r="H118" s="34">
        <v>13913.958000000001</v>
      </c>
      <c r="I118" s="34">
        <v>5</v>
      </c>
      <c r="J118" s="34">
        <v>2.1031</v>
      </c>
      <c r="K118" s="34">
        <v>2.1031</v>
      </c>
      <c r="L118" s="34">
        <v>0</v>
      </c>
      <c r="M118" s="31">
        <v>0</v>
      </c>
      <c r="N118" s="171">
        <f t="shared" si="25"/>
        <v>0.58634247990621446</v>
      </c>
    </row>
    <row r="119" spans="1:14">
      <c r="A119" s="215"/>
      <c r="B119" s="211" t="s">
        <v>25</v>
      </c>
      <c r="C119" s="34">
        <v>3.035711</v>
      </c>
      <c r="D119" s="34">
        <v>3.035711</v>
      </c>
      <c r="E119" s="34">
        <v>3.3567999999999998</v>
      </c>
      <c r="F119" s="155">
        <f>(D119-E119)/E119*100</f>
        <v>-9.5653300762631019</v>
      </c>
      <c r="G119" s="34">
        <v>3</v>
      </c>
      <c r="H119" s="34">
        <v>242.976</v>
      </c>
      <c r="I119" s="34">
        <v>22</v>
      </c>
      <c r="J119" s="34">
        <v>74.88</v>
      </c>
      <c r="K119" s="34">
        <v>74.88</v>
      </c>
      <c r="L119" s="34">
        <v>59.052</v>
      </c>
      <c r="M119" s="31">
        <f t="shared" si="24"/>
        <v>26.803495224547852</v>
      </c>
      <c r="N119" s="171">
        <f t="shared" si="25"/>
        <v>7.9578121106746211E-2</v>
      </c>
    </row>
    <row r="120" spans="1:14">
      <c r="A120" s="215"/>
      <c r="B120" s="211" t="s">
        <v>26</v>
      </c>
      <c r="C120" s="34">
        <v>2.9892419999999995</v>
      </c>
      <c r="D120" s="34">
        <v>2.9892419999999995</v>
      </c>
      <c r="E120" s="34">
        <v>2.215192</v>
      </c>
      <c r="F120" s="155">
        <f>(D120-E120)/E120*100</f>
        <v>34.942795026345323</v>
      </c>
      <c r="G120" s="34">
        <v>184</v>
      </c>
      <c r="H120" s="34">
        <v>23305.094999999998</v>
      </c>
      <c r="I120" s="34">
        <v>4</v>
      </c>
      <c r="J120" s="34">
        <v>0.54830000000000001</v>
      </c>
      <c r="K120" s="34">
        <v>0.54830000000000001</v>
      </c>
      <c r="L120" s="34">
        <v>4.2299999999999997E-2</v>
      </c>
      <c r="M120" s="31">
        <f t="shared" si="24"/>
        <v>1196.2174940898346</v>
      </c>
      <c r="N120" s="171">
        <f t="shared" si="25"/>
        <v>5.100908873357015E-2</v>
      </c>
    </row>
    <row r="121" spans="1:14">
      <c r="A121" s="215"/>
      <c r="B121" s="211" t="s">
        <v>27</v>
      </c>
      <c r="C121" s="31">
        <v>0</v>
      </c>
      <c r="D121" s="31">
        <v>0</v>
      </c>
      <c r="E121" s="31">
        <v>0</v>
      </c>
      <c r="F121" s="31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1">
        <v>0</v>
      </c>
      <c r="N121" s="171">
        <f t="shared" si="25"/>
        <v>0</v>
      </c>
    </row>
    <row r="122" spans="1:14">
      <c r="A122" s="215"/>
      <c r="B122" s="14" t="s">
        <v>28</v>
      </c>
      <c r="C122" s="34">
        <v>0</v>
      </c>
      <c r="D122" s="34">
        <v>0</v>
      </c>
      <c r="E122" s="34">
        <v>0</v>
      </c>
      <c r="F122" s="31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1">
        <v>0</v>
      </c>
      <c r="N122" s="171">
        <f t="shared" si="25"/>
        <v>0</v>
      </c>
    </row>
    <row r="123" spans="1:14">
      <c r="A123" s="215"/>
      <c r="B123" s="14" t="s">
        <v>29</v>
      </c>
      <c r="C123" s="34">
        <v>0</v>
      </c>
      <c r="D123" s="34">
        <v>0</v>
      </c>
      <c r="E123" s="34">
        <v>0</v>
      </c>
      <c r="F123" s="31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1">
        <v>0</v>
      </c>
      <c r="N123" s="171">
        <f t="shared" si="25"/>
        <v>0</v>
      </c>
    </row>
    <row r="124" spans="1:14">
      <c r="A124" s="215"/>
      <c r="B124" s="14" t="s">
        <v>30</v>
      </c>
      <c r="C124" s="34">
        <v>0</v>
      </c>
      <c r="D124" s="34">
        <v>0</v>
      </c>
      <c r="E124" s="34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171">
        <f t="shared" si="25"/>
        <v>0</v>
      </c>
    </row>
    <row r="125" spans="1:14" ht="14.25" thickBot="1">
      <c r="A125" s="216"/>
      <c r="B125" s="15" t="s">
        <v>138</v>
      </c>
      <c r="C125" s="16">
        <f t="shared" ref="C125:L125" si="26">C113+C115+C116+C117+C118+C119+C120+C121</f>
        <v>46.640847000000001</v>
      </c>
      <c r="D125" s="16">
        <f t="shared" si="26"/>
        <v>46.640847000000001</v>
      </c>
      <c r="E125" s="16">
        <f t="shared" si="26"/>
        <v>38.220039</v>
      </c>
      <c r="F125" s="156">
        <f t="shared" ref="F125:F131" si="27">(D125-E125)/E125*100</f>
        <v>22.032442196095094</v>
      </c>
      <c r="G125" s="16">
        <f t="shared" si="26"/>
        <v>584</v>
      </c>
      <c r="H125" s="16">
        <f t="shared" si="26"/>
        <v>76313.521160000004</v>
      </c>
      <c r="I125" s="16">
        <f t="shared" si="26"/>
        <v>146</v>
      </c>
      <c r="J125" s="16">
        <f t="shared" si="26"/>
        <v>132.92153400000001</v>
      </c>
      <c r="K125" s="16">
        <f t="shared" si="26"/>
        <v>132.92153400000001</v>
      </c>
      <c r="L125" s="16">
        <f t="shared" si="26"/>
        <v>69.872465999999989</v>
      </c>
      <c r="M125" s="16">
        <f t="shared" si="24"/>
        <v>90.234496661388803</v>
      </c>
      <c r="N125" s="172">
        <f t="shared" si="25"/>
        <v>0.21696713804970408</v>
      </c>
    </row>
    <row r="126" spans="1:14" ht="14.25" thickTop="1">
      <c r="A126" s="226" t="s">
        <v>37</v>
      </c>
      <c r="B126" s="18" t="s">
        <v>19</v>
      </c>
      <c r="C126" s="204">
        <v>291.44620999999995</v>
      </c>
      <c r="D126" s="208">
        <v>291.44620999999995</v>
      </c>
      <c r="E126" s="208">
        <v>242.84471199999999</v>
      </c>
      <c r="F126" s="157">
        <f t="shared" si="27"/>
        <v>20.013405933253331</v>
      </c>
      <c r="G126" s="208">
        <v>2440</v>
      </c>
      <c r="H126" s="208">
        <v>359225.72548600001</v>
      </c>
      <c r="I126" s="208">
        <v>400</v>
      </c>
      <c r="J126" s="208">
        <v>108.41779600000001</v>
      </c>
      <c r="K126" s="208">
        <v>108.41779600000001</v>
      </c>
      <c r="L126" s="208">
        <v>186.25485</v>
      </c>
      <c r="M126" s="111">
        <f t="shared" si="24"/>
        <v>-41.790618606710105</v>
      </c>
      <c r="N126" s="173">
        <f t="shared" ref="N126:N138" si="28">D126/D327*100</f>
        <v>3.2164531148709576</v>
      </c>
    </row>
    <row r="127" spans="1:14">
      <c r="A127" s="215"/>
      <c r="B127" s="211" t="s">
        <v>20</v>
      </c>
      <c r="C127" s="72">
        <v>89.733431999999993</v>
      </c>
      <c r="D127" s="78">
        <v>89.733431999999993</v>
      </c>
      <c r="E127" s="78">
        <v>62.042814</v>
      </c>
      <c r="F127" s="155">
        <f t="shared" si="27"/>
        <v>44.63146690928621</v>
      </c>
      <c r="G127" s="78">
        <v>1154</v>
      </c>
      <c r="H127" s="78">
        <v>23000</v>
      </c>
      <c r="I127" s="78">
        <v>191</v>
      </c>
      <c r="J127" s="78">
        <v>39.294508</v>
      </c>
      <c r="K127" s="78">
        <v>39.294508</v>
      </c>
      <c r="L127" s="78">
        <v>51.745054000000003</v>
      </c>
      <c r="M127" s="31">
        <f t="shared" si="24"/>
        <v>-24.061325745258671</v>
      </c>
      <c r="N127" s="171">
        <f t="shared" si="28"/>
        <v>3.054579379476289</v>
      </c>
    </row>
    <row r="128" spans="1:14">
      <c r="A128" s="215"/>
      <c r="B128" s="211" t="s">
        <v>21</v>
      </c>
      <c r="C128" s="72">
        <v>2.5000000000000001E-2</v>
      </c>
      <c r="D128" s="78">
        <v>2.5000000000000001E-2</v>
      </c>
      <c r="E128" s="78">
        <v>0.47169800000000001</v>
      </c>
      <c r="F128" s="155">
        <f t="shared" si="27"/>
        <v>-94.699998727999684</v>
      </c>
      <c r="G128" s="78">
        <v>1</v>
      </c>
      <c r="H128" s="78">
        <v>17</v>
      </c>
      <c r="I128" s="78">
        <v>1</v>
      </c>
      <c r="J128" s="78">
        <v>41</v>
      </c>
      <c r="K128" s="78">
        <v>41</v>
      </c>
      <c r="L128" s="78">
        <v>0</v>
      </c>
      <c r="M128" s="31">
        <v>0</v>
      </c>
      <c r="N128" s="171">
        <f t="shared" si="28"/>
        <v>3.8591721876215534E-3</v>
      </c>
    </row>
    <row r="129" spans="1:14">
      <c r="A129" s="215"/>
      <c r="B129" s="211" t="s">
        <v>22</v>
      </c>
      <c r="C129" s="72">
        <v>44.047180999999995</v>
      </c>
      <c r="D129" s="78">
        <v>44.047180999999995</v>
      </c>
      <c r="E129" s="78">
        <v>35.471715000000003</v>
      </c>
      <c r="F129" s="155">
        <f t="shared" si="27"/>
        <v>24.17550434198062</v>
      </c>
      <c r="G129" s="78">
        <v>769</v>
      </c>
      <c r="H129" s="78">
        <v>635756.6</v>
      </c>
      <c r="I129" s="78">
        <v>0</v>
      </c>
      <c r="J129" s="78">
        <v>0</v>
      </c>
      <c r="K129" s="78">
        <v>0</v>
      </c>
      <c r="L129" s="78">
        <v>0</v>
      </c>
      <c r="M129" s="31">
        <v>0</v>
      </c>
      <c r="N129" s="171">
        <f t="shared" si="28"/>
        <v>6.9712188981103411</v>
      </c>
    </row>
    <row r="130" spans="1:14">
      <c r="A130" s="215"/>
      <c r="B130" s="211" t="s">
        <v>23</v>
      </c>
      <c r="C130" s="72">
        <v>1.1132E-2</v>
      </c>
      <c r="D130" s="78">
        <v>1.1132E-2</v>
      </c>
      <c r="E130" s="78">
        <v>1.1132E-2</v>
      </c>
      <c r="F130" s="155">
        <f t="shared" si="27"/>
        <v>0</v>
      </c>
      <c r="G130" s="78">
        <v>3</v>
      </c>
      <c r="H130" s="78">
        <v>150</v>
      </c>
      <c r="I130" s="21">
        <v>0</v>
      </c>
      <c r="J130" s="21">
        <v>0</v>
      </c>
      <c r="K130" s="21">
        <v>0</v>
      </c>
      <c r="L130" s="21">
        <v>0</v>
      </c>
      <c r="M130" s="31">
        <v>0</v>
      </c>
      <c r="N130" s="171">
        <f t="shared" si="28"/>
        <v>1.9812166001176985E-2</v>
      </c>
    </row>
    <row r="131" spans="1:14">
      <c r="A131" s="215"/>
      <c r="B131" s="211" t="s">
        <v>24</v>
      </c>
      <c r="C131" s="72">
        <v>46.595438000000001</v>
      </c>
      <c r="D131" s="78">
        <v>46.595438000000001</v>
      </c>
      <c r="E131" s="78">
        <v>37.705373000000002</v>
      </c>
      <c r="F131" s="155">
        <f t="shared" si="27"/>
        <v>23.577713977262601</v>
      </c>
      <c r="G131" s="78">
        <v>877</v>
      </c>
      <c r="H131" s="78">
        <v>8918.4249999999993</v>
      </c>
      <c r="I131" s="78">
        <v>30</v>
      </c>
      <c r="J131" s="78">
        <v>27.224253600000001</v>
      </c>
      <c r="K131" s="78">
        <v>27.224253600000001</v>
      </c>
      <c r="L131" s="78">
        <v>9.401275</v>
      </c>
      <c r="M131" s="31">
        <f t="shared" si="24"/>
        <v>189.58044095082846</v>
      </c>
      <c r="N131" s="171">
        <f t="shared" si="28"/>
        <v>4.0985142720641683</v>
      </c>
    </row>
    <row r="132" spans="1:14">
      <c r="A132" s="215"/>
      <c r="B132" s="211" t="s">
        <v>25</v>
      </c>
      <c r="C132" s="21">
        <v>0</v>
      </c>
      <c r="D132" s="21">
        <v>0</v>
      </c>
      <c r="E132" s="21">
        <v>0</v>
      </c>
      <c r="F132" s="3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31">
        <v>0</v>
      </c>
      <c r="N132" s="171">
        <f t="shared" si="28"/>
        <v>0</v>
      </c>
    </row>
    <row r="133" spans="1:14">
      <c r="A133" s="215"/>
      <c r="B133" s="211" t="s">
        <v>26</v>
      </c>
      <c r="C133" s="72">
        <v>17.170402000000003</v>
      </c>
      <c r="D133" s="78">
        <v>17.170402000000003</v>
      </c>
      <c r="E133" s="78">
        <v>16.290548999999999</v>
      </c>
      <c r="F133" s="155">
        <f>(D133-E133)/E133*100</f>
        <v>5.4010027531914622</v>
      </c>
      <c r="G133" s="78">
        <v>946</v>
      </c>
      <c r="H133" s="78">
        <v>61623.56</v>
      </c>
      <c r="I133" s="78">
        <v>0</v>
      </c>
      <c r="J133" s="78">
        <v>0</v>
      </c>
      <c r="K133" s="78">
        <v>0</v>
      </c>
      <c r="L133" s="78">
        <v>5.661931</v>
      </c>
      <c r="M133" s="31">
        <f t="shared" si="24"/>
        <v>-100</v>
      </c>
      <c r="N133" s="171">
        <f t="shared" si="28"/>
        <v>0.29299954945403239</v>
      </c>
    </row>
    <row r="134" spans="1:14">
      <c r="A134" s="215"/>
      <c r="B134" s="211" t="s">
        <v>27</v>
      </c>
      <c r="C134" s="75">
        <v>6.0251830000000011</v>
      </c>
      <c r="D134" s="78">
        <v>6.0251830000000011</v>
      </c>
      <c r="E134" s="78">
        <v>4.5252499999999998</v>
      </c>
      <c r="F134" s="155">
        <f>(D134-E134)/E134*100</f>
        <v>33.14585934478761</v>
      </c>
      <c r="G134" s="78">
        <v>5</v>
      </c>
      <c r="H134" s="78">
        <v>163.42090899999999</v>
      </c>
      <c r="I134" s="78">
        <v>0</v>
      </c>
      <c r="J134" s="78">
        <v>0</v>
      </c>
      <c r="K134" s="78">
        <v>0</v>
      </c>
      <c r="L134" s="78">
        <v>0</v>
      </c>
      <c r="M134" s="31">
        <v>0</v>
      </c>
      <c r="N134" s="171">
        <f t="shared" si="28"/>
        <v>2.0925635374248071</v>
      </c>
    </row>
    <row r="135" spans="1:14">
      <c r="A135" s="215"/>
      <c r="B135" s="14" t="s">
        <v>28</v>
      </c>
      <c r="C135" s="21">
        <v>0</v>
      </c>
      <c r="D135" s="21">
        <v>0</v>
      </c>
      <c r="E135" s="21">
        <v>0</v>
      </c>
      <c r="F135" s="3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31">
        <v>0</v>
      </c>
      <c r="N135" s="171">
        <f t="shared" si="28"/>
        <v>0</v>
      </c>
    </row>
    <row r="136" spans="1:14">
      <c r="A136" s="215"/>
      <c r="B136" s="14" t="s">
        <v>29</v>
      </c>
      <c r="C136" s="75">
        <v>0</v>
      </c>
      <c r="D136" s="75">
        <v>0</v>
      </c>
      <c r="E136" s="75">
        <v>7.2641999999999998E-2</v>
      </c>
      <c r="F136" s="155">
        <f>(D136-E136)/E136*100</f>
        <v>-100</v>
      </c>
      <c r="G136" s="80">
        <v>0</v>
      </c>
      <c r="H136" s="80">
        <v>0</v>
      </c>
      <c r="I136" s="75">
        <v>0</v>
      </c>
      <c r="J136" s="75">
        <v>0</v>
      </c>
      <c r="K136" s="75">
        <v>0</v>
      </c>
      <c r="L136" s="21">
        <v>0</v>
      </c>
      <c r="M136" s="31">
        <v>0</v>
      </c>
      <c r="N136" s="171">
        <f t="shared" si="28"/>
        <v>0</v>
      </c>
    </row>
    <row r="137" spans="1:14">
      <c r="A137" s="215"/>
      <c r="B137" s="14" t="s">
        <v>30</v>
      </c>
      <c r="C137" s="75">
        <v>6.0251830000000011</v>
      </c>
      <c r="D137" s="81">
        <v>6.0251830000000011</v>
      </c>
      <c r="E137" s="81">
        <v>4.4526079999999997</v>
      </c>
      <c r="F137" s="155">
        <f>(D137-E137)/E137*100</f>
        <v>35.318065277697954</v>
      </c>
      <c r="G137" s="81">
        <v>5</v>
      </c>
      <c r="H137" s="81">
        <v>163.42090899999999</v>
      </c>
      <c r="I137" s="75">
        <v>0</v>
      </c>
      <c r="J137" s="75">
        <v>0</v>
      </c>
      <c r="K137" s="75">
        <v>0</v>
      </c>
      <c r="L137" s="80">
        <v>0</v>
      </c>
      <c r="M137" s="31">
        <v>0</v>
      </c>
      <c r="N137" s="171">
        <f t="shared" si="28"/>
        <v>4.5327552486789982</v>
      </c>
    </row>
    <row r="138" spans="1:14" ht="14.25" thickBot="1">
      <c r="A138" s="227"/>
      <c r="B138" s="35" t="s">
        <v>138</v>
      </c>
      <c r="C138" s="36">
        <f t="shared" ref="C138:L138" si="29">C126+C128+C129+C130+C131+C132+C133+C134</f>
        <v>405.32054599999998</v>
      </c>
      <c r="D138" s="36">
        <f t="shared" si="29"/>
        <v>405.32054599999998</v>
      </c>
      <c r="E138" s="36">
        <f t="shared" si="29"/>
        <v>337.32042899999999</v>
      </c>
      <c r="F138" s="205">
        <f>(D138-E138)/E138*100</f>
        <v>20.158908608526641</v>
      </c>
      <c r="G138" s="36">
        <f t="shared" si="29"/>
        <v>5041</v>
      </c>
      <c r="H138" s="36">
        <f t="shared" si="29"/>
        <v>1065854.7313950001</v>
      </c>
      <c r="I138" s="36">
        <f t="shared" si="29"/>
        <v>431</v>
      </c>
      <c r="J138" s="36">
        <f t="shared" si="29"/>
        <v>176.64204960000001</v>
      </c>
      <c r="K138" s="36">
        <f t="shared" si="29"/>
        <v>176.64204960000001</v>
      </c>
      <c r="L138" s="36">
        <f t="shared" si="29"/>
        <v>201.31805600000001</v>
      </c>
      <c r="M138" s="36">
        <f>(K138-L138)/L138*100</f>
        <v>-12.257224657484276</v>
      </c>
      <c r="N138" s="206">
        <f t="shared" si="28"/>
        <v>1.8854983242127532</v>
      </c>
    </row>
    <row r="142" spans="1:14" s="57" customFormat="1" ht="18.75">
      <c r="A142" s="219" t="str">
        <f>A1</f>
        <v>2024年1月丹东市财产保险业务统计表</v>
      </c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</row>
    <row r="143" spans="1:14" s="57" customFormat="1" ht="14.25" thickBot="1">
      <c r="B143" s="59" t="s">
        <v>0</v>
      </c>
      <c r="C143" s="58"/>
      <c r="D143" s="58"/>
      <c r="F143" s="154"/>
      <c r="G143" s="73" t="str">
        <f>G2</f>
        <v>（2024年1月）</v>
      </c>
      <c r="H143" s="58"/>
      <c r="I143" s="58"/>
      <c r="J143" s="58"/>
      <c r="K143" s="58"/>
      <c r="L143" s="59" t="s">
        <v>1</v>
      </c>
      <c r="N143" s="170"/>
    </row>
    <row r="144" spans="1:14" ht="13.5" customHeight="1">
      <c r="A144" s="217" t="s">
        <v>115</v>
      </c>
      <c r="B144" s="164" t="s">
        <v>3</v>
      </c>
      <c r="C144" s="220" t="s">
        <v>4</v>
      </c>
      <c r="D144" s="220"/>
      <c r="E144" s="220"/>
      <c r="F144" s="221"/>
      <c r="G144" s="220" t="s">
        <v>5</v>
      </c>
      <c r="H144" s="220"/>
      <c r="I144" s="220" t="s">
        <v>6</v>
      </c>
      <c r="J144" s="220"/>
      <c r="K144" s="220"/>
      <c r="L144" s="220"/>
      <c r="M144" s="220"/>
      <c r="N144" s="223" t="s">
        <v>7</v>
      </c>
    </row>
    <row r="145" spans="1:14">
      <c r="A145" s="215"/>
      <c r="B145" s="58" t="s">
        <v>8</v>
      </c>
      <c r="C145" s="222" t="s">
        <v>9</v>
      </c>
      <c r="D145" s="222" t="s">
        <v>10</v>
      </c>
      <c r="E145" s="222" t="s">
        <v>11</v>
      </c>
      <c r="F145" s="199" t="s">
        <v>12</v>
      </c>
      <c r="G145" s="222" t="s">
        <v>13</v>
      </c>
      <c r="H145" s="222" t="s">
        <v>14</v>
      </c>
      <c r="I145" s="211" t="s">
        <v>13</v>
      </c>
      <c r="J145" s="222" t="s">
        <v>15</v>
      </c>
      <c r="K145" s="222"/>
      <c r="L145" s="222"/>
      <c r="M145" s="212" t="s">
        <v>12</v>
      </c>
      <c r="N145" s="224"/>
    </row>
    <row r="146" spans="1:14">
      <c r="A146" s="218"/>
      <c r="B146" s="165" t="s">
        <v>16</v>
      </c>
      <c r="C146" s="222"/>
      <c r="D146" s="222"/>
      <c r="E146" s="222"/>
      <c r="F146" s="200" t="s">
        <v>17</v>
      </c>
      <c r="G146" s="222"/>
      <c r="H146" s="222"/>
      <c r="I146" s="33" t="s">
        <v>18</v>
      </c>
      <c r="J146" s="211" t="s">
        <v>9</v>
      </c>
      <c r="K146" s="211" t="s">
        <v>10</v>
      </c>
      <c r="L146" s="211" t="s">
        <v>11</v>
      </c>
      <c r="M146" s="213" t="s">
        <v>17</v>
      </c>
      <c r="N146" s="198" t="s">
        <v>17</v>
      </c>
    </row>
    <row r="147" spans="1:14" ht="12.75" customHeight="1">
      <c r="A147" s="225" t="s">
        <v>38</v>
      </c>
      <c r="B147" s="211" t="s">
        <v>19</v>
      </c>
      <c r="C147" s="23">
        <v>0</v>
      </c>
      <c r="D147" s="125">
        <v>0</v>
      </c>
      <c r="E147" s="125">
        <v>0</v>
      </c>
      <c r="F147" s="31">
        <v>0</v>
      </c>
      <c r="G147" s="20">
        <v>0</v>
      </c>
      <c r="H147" s="20">
        <v>0</v>
      </c>
      <c r="I147" s="21">
        <v>0</v>
      </c>
      <c r="J147" s="23">
        <v>0</v>
      </c>
      <c r="K147" s="23">
        <v>0</v>
      </c>
      <c r="L147" s="23">
        <v>0.13250000000000001</v>
      </c>
      <c r="M147" s="31">
        <f>(K147-L147)/L147*100</f>
        <v>-100</v>
      </c>
      <c r="N147" s="171">
        <f t="shared" ref="N147:N159" si="30">D147/D327*100</f>
        <v>0</v>
      </c>
    </row>
    <row r="148" spans="1:14" ht="12.75" customHeight="1">
      <c r="A148" s="215"/>
      <c r="B148" s="211" t="s">
        <v>20</v>
      </c>
      <c r="C148" s="126">
        <v>0</v>
      </c>
      <c r="D148" s="126">
        <v>0</v>
      </c>
      <c r="E148" s="168">
        <v>0</v>
      </c>
      <c r="F148" s="31">
        <v>0</v>
      </c>
      <c r="G148" s="20">
        <v>0</v>
      </c>
      <c r="H148" s="20">
        <v>0</v>
      </c>
      <c r="I148" s="21">
        <v>0</v>
      </c>
      <c r="J148" s="126">
        <v>0</v>
      </c>
      <c r="K148" s="126">
        <v>0</v>
      </c>
      <c r="L148" s="126">
        <v>0</v>
      </c>
      <c r="M148" s="31">
        <v>0</v>
      </c>
      <c r="N148" s="171">
        <f t="shared" si="30"/>
        <v>0</v>
      </c>
    </row>
    <row r="149" spans="1:14" ht="12.75" customHeight="1">
      <c r="A149" s="215"/>
      <c r="B149" s="211" t="s">
        <v>21</v>
      </c>
      <c r="C149" s="23">
        <v>8.4527999999999999</v>
      </c>
      <c r="D149" s="23">
        <v>8.4527999999999999</v>
      </c>
      <c r="E149" s="23">
        <v>0.44750000000000001</v>
      </c>
      <c r="F149" s="12">
        <f>(D149-E149)/E149*100</f>
        <v>1788.8938547486034</v>
      </c>
      <c r="G149" s="30">
        <v>2</v>
      </c>
      <c r="H149" s="30">
        <v>25001.64</v>
      </c>
      <c r="I149" s="21">
        <v>0</v>
      </c>
      <c r="J149" s="23">
        <v>1.9377</v>
      </c>
      <c r="K149" s="23">
        <v>1.9377</v>
      </c>
      <c r="L149" s="23">
        <v>0.73499999999999999</v>
      </c>
      <c r="M149" s="31">
        <f>(K149-L149)/L149*100</f>
        <v>163.63265306122449</v>
      </c>
      <c r="N149" s="171">
        <f t="shared" si="30"/>
        <v>1.3048324267010987</v>
      </c>
    </row>
    <row r="150" spans="1:14" ht="12.75" customHeight="1">
      <c r="A150" s="215"/>
      <c r="B150" s="211" t="s">
        <v>22</v>
      </c>
      <c r="C150" s="23">
        <v>0.17100000000000001</v>
      </c>
      <c r="D150" s="23">
        <v>0.17100000000000001</v>
      </c>
      <c r="E150" s="23">
        <v>1.89E-2</v>
      </c>
      <c r="F150" s="12">
        <f>(D150-E150)/E150*100</f>
        <v>804.7619047619047</v>
      </c>
      <c r="G150" s="30">
        <v>1</v>
      </c>
      <c r="H150" s="30">
        <v>659.3</v>
      </c>
      <c r="I150" s="21">
        <v>0</v>
      </c>
      <c r="J150" s="23">
        <v>0</v>
      </c>
      <c r="K150" s="23">
        <v>0</v>
      </c>
      <c r="L150" s="23">
        <v>2.0999999999999999E-3</v>
      </c>
      <c r="M150" s="31">
        <f>(K150-L150)/L150*100</f>
        <v>-100</v>
      </c>
      <c r="N150" s="171">
        <f t="shared" si="30"/>
        <v>2.7063671374948344E-2</v>
      </c>
    </row>
    <row r="151" spans="1:14" ht="12.75" customHeight="1">
      <c r="A151" s="215"/>
      <c r="B151" s="211" t="s">
        <v>23</v>
      </c>
      <c r="C151" s="127">
        <v>8.7181999999999995</v>
      </c>
      <c r="D151" s="127">
        <v>8.7181999999999995</v>
      </c>
      <c r="E151" s="127">
        <v>0</v>
      </c>
      <c r="F151" s="31">
        <v>0</v>
      </c>
      <c r="G151" s="30">
        <v>50</v>
      </c>
      <c r="H151" s="30">
        <v>85263.190900000001</v>
      </c>
      <c r="I151" s="21">
        <v>0</v>
      </c>
      <c r="J151" s="20">
        <v>0</v>
      </c>
      <c r="K151" s="20">
        <v>0</v>
      </c>
      <c r="L151" s="20">
        <v>0</v>
      </c>
      <c r="M151" s="31">
        <v>0</v>
      </c>
      <c r="N151" s="171">
        <f t="shared" si="30"/>
        <v>15.516207836099639</v>
      </c>
    </row>
    <row r="152" spans="1:14" ht="12.75" customHeight="1">
      <c r="A152" s="215"/>
      <c r="B152" s="211" t="s">
        <v>24</v>
      </c>
      <c r="C152" s="23">
        <v>0</v>
      </c>
      <c r="D152" s="23">
        <v>0</v>
      </c>
      <c r="E152" s="23">
        <v>19.3368</v>
      </c>
      <c r="F152" s="12">
        <f>(D152-E152)/E152*100</f>
        <v>-100</v>
      </c>
      <c r="G152" s="30">
        <v>0</v>
      </c>
      <c r="H152" s="30">
        <v>0</v>
      </c>
      <c r="I152" s="21">
        <v>0</v>
      </c>
      <c r="J152" s="23">
        <v>0</v>
      </c>
      <c r="K152" s="23">
        <v>0</v>
      </c>
      <c r="L152" s="23">
        <v>6.4500000000000002E-2</v>
      </c>
      <c r="M152" s="31">
        <f t="shared" ref="M152:M154" si="31">(K152-L152)/L152*100</f>
        <v>-100</v>
      </c>
      <c r="N152" s="171">
        <f t="shared" si="30"/>
        <v>0</v>
      </c>
    </row>
    <row r="153" spans="1:14" ht="12.75" customHeight="1">
      <c r="A153" s="215"/>
      <c r="B153" s="211" t="s">
        <v>25</v>
      </c>
      <c r="C153" s="21">
        <v>0</v>
      </c>
      <c r="D153" s="21">
        <v>0</v>
      </c>
      <c r="E153" s="20">
        <v>0</v>
      </c>
      <c r="F153" s="3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31">
        <v>0</v>
      </c>
      <c r="N153" s="171">
        <f t="shared" si="30"/>
        <v>0</v>
      </c>
    </row>
    <row r="154" spans="1:14" ht="12.75" customHeight="1">
      <c r="A154" s="215"/>
      <c r="B154" s="211" t="s">
        <v>26</v>
      </c>
      <c r="C154" s="128">
        <v>10.3444</v>
      </c>
      <c r="D154" s="128">
        <v>10.3444</v>
      </c>
      <c r="E154" s="128">
        <v>10.622199999999999</v>
      </c>
      <c r="F154" s="12">
        <f>(D154-E154)/E154*100</f>
        <v>-2.6152774378188997</v>
      </c>
      <c r="G154" s="30">
        <v>4</v>
      </c>
      <c r="H154" s="30">
        <v>116127</v>
      </c>
      <c r="I154" s="21">
        <v>0</v>
      </c>
      <c r="J154" s="23">
        <v>3.6200000000000003E-2</v>
      </c>
      <c r="K154" s="23">
        <v>3.6200000000000003E-2</v>
      </c>
      <c r="L154" s="23">
        <v>2.3795999999999999</v>
      </c>
      <c r="M154" s="31">
        <f t="shared" si="31"/>
        <v>-98.478735922003708</v>
      </c>
      <c r="N154" s="171">
        <f t="shared" si="30"/>
        <v>0.17651913678970896</v>
      </c>
    </row>
    <row r="155" spans="1:14" ht="12.75" customHeight="1">
      <c r="A155" s="215"/>
      <c r="B155" s="211" t="s">
        <v>27</v>
      </c>
      <c r="C155" s="34">
        <v>3.5924999999999998</v>
      </c>
      <c r="D155" s="34">
        <v>3.5924999999999998</v>
      </c>
      <c r="E155" s="34">
        <v>0</v>
      </c>
      <c r="F155" s="31">
        <v>0</v>
      </c>
      <c r="G155" s="129">
        <v>1</v>
      </c>
      <c r="H155" s="129">
        <v>168</v>
      </c>
      <c r="I155" s="21">
        <v>0</v>
      </c>
      <c r="J155" s="23">
        <v>0</v>
      </c>
      <c r="K155" s="23">
        <v>0</v>
      </c>
      <c r="L155" s="23">
        <v>0</v>
      </c>
      <c r="M155" s="31">
        <v>0</v>
      </c>
      <c r="N155" s="171">
        <f t="shared" si="30"/>
        <v>1.2476856733145893</v>
      </c>
    </row>
    <row r="156" spans="1:14" ht="12.75" customHeight="1">
      <c r="A156" s="215"/>
      <c r="B156" s="14" t="s">
        <v>28</v>
      </c>
      <c r="C156" s="21">
        <v>0</v>
      </c>
      <c r="D156" s="21">
        <v>0</v>
      </c>
      <c r="E156" s="20">
        <v>0</v>
      </c>
      <c r="F156" s="3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31">
        <v>0</v>
      </c>
      <c r="N156" s="171">
        <f t="shared" si="30"/>
        <v>0</v>
      </c>
    </row>
    <row r="157" spans="1:14" ht="12.75" customHeight="1">
      <c r="A157" s="215"/>
      <c r="B157" s="14" t="s">
        <v>29</v>
      </c>
      <c r="C157" s="30">
        <v>0</v>
      </c>
      <c r="D157" s="128">
        <v>0</v>
      </c>
      <c r="E157" s="30">
        <v>0</v>
      </c>
      <c r="F157" s="31">
        <v>0</v>
      </c>
      <c r="G157" s="21">
        <v>0</v>
      </c>
      <c r="H157" s="21">
        <v>0</v>
      </c>
      <c r="I157" s="21">
        <v>0</v>
      </c>
      <c r="J157" s="31">
        <v>0</v>
      </c>
      <c r="K157" s="31">
        <v>0</v>
      </c>
      <c r="L157" s="31">
        <v>0</v>
      </c>
      <c r="M157" s="31">
        <v>0</v>
      </c>
      <c r="N157" s="171">
        <f t="shared" si="30"/>
        <v>0</v>
      </c>
    </row>
    <row r="158" spans="1:14" ht="12.75" customHeight="1">
      <c r="A158" s="215"/>
      <c r="B158" s="14" t="s">
        <v>30</v>
      </c>
      <c r="C158" s="34">
        <v>3.5924999999999998</v>
      </c>
      <c r="D158" s="34">
        <v>3.5924999999999998</v>
      </c>
      <c r="E158" s="34">
        <v>0</v>
      </c>
      <c r="F158" s="31">
        <v>0</v>
      </c>
      <c r="G158" s="129">
        <v>1</v>
      </c>
      <c r="H158" s="129">
        <v>168</v>
      </c>
      <c r="I158" s="21">
        <v>0</v>
      </c>
      <c r="J158" s="129">
        <v>0</v>
      </c>
      <c r="K158" s="129">
        <v>0</v>
      </c>
      <c r="L158" s="129">
        <v>0</v>
      </c>
      <c r="M158" s="31">
        <v>0</v>
      </c>
      <c r="N158" s="171">
        <f t="shared" si="30"/>
        <v>2.7026437588500296</v>
      </c>
    </row>
    <row r="159" spans="1:14" ht="12.75" customHeight="1" thickBot="1">
      <c r="A159" s="216"/>
      <c r="B159" s="15" t="s">
        <v>138</v>
      </c>
      <c r="C159" s="16">
        <f t="shared" ref="C159:L159" si="32">C147+C149+C150+C151+C152+C153+C154+C155</f>
        <v>31.2789</v>
      </c>
      <c r="D159" s="16">
        <f t="shared" si="32"/>
        <v>31.2789</v>
      </c>
      <c r="E159" s="16">
        <f>E147+E149+E150+E151+E152+E153+E154+E155</f>
        <v>30.4254</v>
      </c>
      <c r="F159" s="17">
        <f t="shared" ref="F159:F165" si="33">(D159-E159)/E159*100</f>
        <v>2.8052219527105655</v>
      </c>
      <c r="G159" s="16">
        <f t="shared" si="32"/>
        <v>58</v>
      </c>
      <c r="H159" s="16">
        <f t="shared" si="32"/>
        <v>227219.13089999999</v>
      </c>
      <c r="I159" s="16">
        <f t="shared" si="32"/>
        <v>0</v>
      </c>
      <c r="J159" s="16">
        <f t="shared" si="32"/>
        <v>1.9739</v>
      </c>
      <c r="K159" s="16">
        <f t="shared" si="32"/>
        <v>1.9739</v>
      </c>
      <c r="L159" s="16">
        <f t="shared" si="32"/>
        <v>3.3136999999999999</v>
      </c>
      <c r="M159" s="16">
        <f>(K159-L159)/L159*100</f>
        <v>-40.432145336029215</v>
      </c>
      <c r="N159" s="172">
        <f t="shared" si="30"/>
        <v>0.14550536387863813</v>
      </c>
    </row>
    <row r="160" spans="1:14" ht="14.25" thickTop="1">
      <c r="A160" s="226" t="s">
        <v>39</v>
      </c>
      <c r="B160" s="211" t="s">
        <v>19</v>
      </c>
      <c r="C160" s="29">
        <v>475.61182500000001</v>
      </c>
      <c r="D160" s="29">
        <v>475.61182500000001</v>
      </c>
      <c r="E160" s="29">
        <v>414.69767300000001</v>
      </c>
      <c r="F160" s="12">
        <f t="shared" si="33"/>
        <v>14.6888096958287</v>
      </c>
      <c r="G160" s="29">
        <v>4050</v>
      </c>
      <c r="H160" s="29">
        <v>528699.144585</v>
      </c>
      <c r="I160" s="30">
        <v>564</v>
      </c>
      <c r="J160" s="30">
        <v>368.3</v>
      </c>
      <c r="K160" s="29">
        <v>368.3</v>
      </c>
      <c r="L160" s="29">
        <v>234.98</v>
      </c>
      <c r="M160" s="33">
        <f t="shared" ref="M160:M180" si="34">(K160-L160)/L160*100</f>
        <v>56.736743552642785</v>
      </c>
      <c r="N160" s="171">
        <f t="shared" ref="N160:N172" si="35">D160/D327*100</f>
        <v>5.2489381693819626</v>
      </c>
    </row>
    <row r="161" spans="1:14">
      <c r="A161" s="215"/>
      <c r="B161" s="211" t="s">
        <v>20</v>
      </c>
      <c r="C161" s="29">
        <v>161.36456899999999</v>
      </c>
      <c r="D161" s="29">
        <v>161.36456899999999</v>
      </c>
      <c r="E161" s="29">
        <v>118.26730900000001</v>
      </c>
      <c r="F161" s="12">
        <f t="shared" si="33"/>
        <v>36.440551801174379</v>
      </c>
      <c r="G161" s="29">
        <v>2005</v>
      </c>
      <c r="H161" s="29">
        <v>40100</v>
      </c>
      <c r="I161" s="30">
        <v>295</v>
      </c>
      <c r="J161" s="30">
        <v>165.7</v>
      </c>
      <c r="K161" s="29">
        <v>165.7</v>
      </c>
      <c r="L161" s="29">
        <v>49.06</v>
      </c>
      <c r="M161" s="33">
        <f t="shared" si="34"/>
        <v>237.74969425193638</v>
      </c>
      <c r="N161" s="171">
        <f t="shared" si="35"/>
        <v>5.4929458737907044</v>
      </c>
    </row>
    <row r="162" spans="1:14">
      <c r="A162" s="215"/>
      <c r="B162" s="211" t="s">
        <v>21</v>
      </c>
      <c r="C162" s="29">
        <v>108.75249599999999</v>
      </c>
      <c r="D162" s="29">
        <v>108.75249599999999</v>
      </c>
      <c r="E162" s="29">
        <v>112.96124499999999</v>
      </c>
      <c r="F162" s="12">
        <f t="shared" si="33"/>
        <v>-3.7258344665022043</v>
      </c>
      <c r="G162" s="29">
        <v>25</v>
      </c>
      <c r="H162" s="29">
        <v>121602.49158199999</v>
      </c>
      <c r="I162" s="30">
        <v>2</v>
      </c>
      <c r="J162" s="30">
        <v>1.33</v>
      </c>
      <c r="K162" s="29">
        <v>1.33</v>
      </c>
      <c r="L162" s="29">
        <v>2.58</v>
      </c>
      <c r="M162" s="33">
        <f t="shared" si="34"/>
        <v>-48.449612403100772</v>
      </c>
      <c r="N162" s="171">
        <f t="shared" si="35"/>
        <v>16.787784315904968</v>
      </c>
    </row>
    <row r="163" spans="1:14">
      <c r="A163" s="215"/>
      <c r="B163" s="211" t="s">
        <v>22</v>
      </c>
      <c r="C163" s="29">
        <v>145.89380600000001</v>
      </c>
      <c r="D163" s="29">
        <v>145.89380600000001</v>
      </c>
      <c r="E163" s="29">
        <v>122.50311799999999</v>
      </c>
      <c r="F163" s="12">
        <f t="shared" si="33"/>
        <v>19.093953184114078</v>
      </c>
      <c r="G163" s="29">
        <v>918</v>
      </c>
      <c r="H163" s="29">
        <v>134873.69</v>
      </c>
      <c r="I163" s="30">
        <v>53</v>
      </c>
      <c r="J163" s="30">
        <v>15</v>
      </c>
      <c r="K163" s="29">
        <v>15</v>
      </c>
      <c r="L163" s="29">
        <v>12.26</v>
      </c>
      <c r="M163" s="33">
        <f t="shared" si="34"/>
        <v>22.349102773246333</v>
      </c>
      <c r="N163" s="171">
        <f t="shared" si="35"/>
        <v>23.090187258622617</v>
      </c>
    </row>
    <row r="164" spans="1:14">
      <c r="A164" s="215"/>
      <c r="B164" s="211" t="s">
        <v>23</v>
      </c>
      <c r="C164" s="29">
        <v>7.3698110000000003</v>
      </c>
      <c r="D164" s="29">
        <v>7.3698110000000003</v>
      </c>
      <c r="E164" s="29">
        <v>7.3735850000000003</v>
      </c>
      <c r="F164" s="12">
        <f t="shared" si="33"/>
        <v>-5.118270149459108E-2</v>
      </c>
      <c r="G164" s="29">
        <v>5</v>
      </c>
      <c r="H164" s="29">
        <v>2200.4</v>
      </c>
      <c r="I164" s="21">
        <v>0</v>
      </c>
      <c r="J164" s="21">
        <v>0</v>
      </c>
      <c r="K164" s="21">
        <v>0</v>
      </c>
      <c r="L164" s="21">
        <v>0</v>
      </c>
      <c r="M164" s="31">
        <v>0</v>
      </c>
      <c r="N164" s="171">
        <f t="shared" si="35"/>
        <v>13.116413845607273</v>
      </c>
    </row>
    <row r="165" spans="1:14">
      <c r="A165" s="215"/>
      <c r="B165" s="211" t="s">
        <v>24</v>
      </c>
      <c r="C165" s="29">
        <v>13.262762</v>
      </c>
      <c r="D165" s="29">
        <v>13.262762</v>
      </c>
      <c r="E165" s="29">
        <v>34.033138999999998</v>
      </c>
      <c r="F165" s="12">
        <f t="shared" si="33"/>
        <v>-61.029859749346059</v>
      </c>
      <c r="G165" s="29">
        <v>40</v>
      </c>
      <c r="H165" s="29">
        <v>72727.8</v>
      </c>
      <c r="I165" s="30">
        <v>58</v>
      </c>
      <c r="J165" s="30">
        <v>21.34</v>
      </c>
      <c r="K165" s="29">
        <v>21.34</v>
      </c>
      <c r="L165" s="29">
        <v>56.07</v>
      </c>
      <c r="M165" s="33">
        <f t="shared" si="34"/>
        <v>-61.940431603352962</v>
      </c>
      <c r="N165" s="171">
        <f t="shared" si="35"/>
        <v>1.1665867234468386</v>
      </c>
    </row>
    <row r="166" spans="1:14">
      <c r="A166" s="215"/>
      <c r="B166" s="211" t="s">
        <v>25</v>
      </c>
      <c r="C166" s="29">
        <v>3.7054999999999998</v>
      </c>
      <c r="D166" s="29">
        <v>3.7054999999999998</v>
      </c>
      <c r="E166" s="29">
        <v>0</v>
      </c>
      <c r="F166" s="31">
        <v>0</v>
      </c>
      <c r="G166" s="29">
        <v>2</v>
      </c>
      <c r="H166" s="29">
        <v>202.70249999999999</v>
      </c>
      <c r="I166" s="21">
        <v>0</v>
      </c>
      <c r="J166" s="21">
        <v>0</v>
      </c>
      <c r="K166" s="21">
        <v>0</v>
      </c>
      <c r="L166" s="21">
        <v>0</v>
      </c>
      <c r="M166" s="31">
        <v>0</v>
      </c>
      <c r="N166" s="171">
        <f t="shared" si="35"/>
        <v>9.7135968397863981E-2</v>
      </c>
    </row>
    <row r="167" spans="1:14">
      <c r="A167" s="215"/>
      <c r="B167" s="211" t="s">
        <v>26</v>
      </c>
      <c r="C167" s="29">
        <v>2622.6651080000001</v>
      </c>
      <c r="D167" s="29">
        <v>2622.6651080000001</v>
      </c>
      <c r="E167" s="29">
        <v>68.873540000000006</v>
      </c>
      <c r="F167" s="12">
        <f>(D167-E167)/E167*100</f>
        <v>3707.9429458686163</v>
      </c>
      <c r="G167" s="29">
        <v>2009</v>
      </c>
      <c r="H167" s="29">
        <v>420554.23999999999</v>
      </c>
      <c r="I167" s="30">
        <v>68</v>
      </c>
      <c r="J167" s="30">
        <v>13.74</v>
      </c>
      <c r="K167" s="29">
        <v>13.74</v>
      </c>
      <c r="L167" s="29">
        <v>7.03</v>
      </c>
      <c r="M167" s="33">
        <f t="shared" si="34"/>
        <v>95.448079658605963</v>
      </c>
      <c r="N167" s="171">
        <f t="shared" si="35"/>
        <v>44.753739313314341</v>
      </c>
    </row>
    <row r="168" spans="1:14">
      <c r="A168" s="215"/>
      <c r="B168" s="211" t="s">
        <v>27</v>
      </c>
      <c r="C168" s="29">
        <v>17.078091000000001</v>
      </c>
      <c r="D168" s="29">
        <v>17.078091000000001</v>
      </c>
      <c r="E168" s="29">
        <v>0.13509399999999999</v>
      </c>
      <c r="F168" s="12">
        <f>(D168-E168)/E168*100</f>
        <v>12541.635453832148</v>
      </c>
      <c r="G168" s="29">
        <v>5</v>
      </c>
      <c r="H168" s="29">
        <v>944.50587700000005</v>
      </c>
      <c r="I168" s="21">
        <v>0</v>
      </c>
      <c r="J168" s="21">
        <v>0</v>
      </c>
      <c r="K168" s="21">
        <v>0</v>
      </c>
      <c r="L168" s="21">
        <v>0</v>
      </c>
      <c r="M168" s="31">
        <v>0</v>
      </c>
      <c r="N168" s="171">
        <f t="shared" si="35"/>
        <v>5.9312705548400366</v>
      </c>
    </row>
    <row r="169" spans="1:14">
      <c r="A169" s="215"/>
      <c r="B169" s="14" t="s">
        <v>28</v>
      </c>
      <c r="C169" s="29">
        <v>0</v>
      </c>
      <c r="D169" s="29">
        <v>0</v>
      </c>
      <c r="E169" s="29">
        <v>0</v>
      </c>
      <c r="F169" s="31">
        <v>0</v>
      </c>
      <c r="G169" s="29">
        <v>0</v>
      </c>
      <c r="H169" s="29">
        <v>0</v>
      </c>
      <c r="I169" s="21">
        <v>0</v>
      </c>
      <c r="J169" s="21">
        <v>0</v>
      </c>
      <c r="K169" s="21">
        <v>0</v>
      </c>
      <c r="L169" s="21">
        <v>0</v>
      </c>
      <c r="M169" s="31">
        <v>0</v>
      </c>
      <c r="N169" s="171">
        <f t="shared" si="35"/>
        <v>0</v>
      </c>
    </row>
    <row r="170" spans="1:14">
      <c r="A170" s="215"/>
      <c r="B170" s="14" t="s">
        <v>29</v>
      </c>
      <c r="C170" s="29">
        <v>0</v>
      </c>
      <c r="D170" s="29">
        <v>0</v>
      </c>
      <c r="E170" s="29">
        <v>0</v>
      </c>
      <c r="F170" s="31">
        <v>0</v>
      </c>
      <c r="G170" s="29">
        <v>0</v>
      </c>
      <c r="H170" s="29">
        <v>0</v>
      </c>
      <c r="I170" s="21">
        <v>0</v>
      </c>
      <c r="J170" s="21">
        <v>0</v>
      </c>
      <c r="K170" s="21">
        <v>0</v>
      </c>
      <c r="L170" s="21">
        <v>0</v>
      </c>
      <c r="M170" s="31">
        <v>0</v>
      </c>
      <c r="N170" s="171">
        <f t="shared" si="35"/>
        <v>0</v>
      </c>
    </row>
    <row r="171" spans="1:14">
      <c r="A171" s="215"/>
      <c r="B171" s="14" t="s">
        <v>30</v>
      </c>
      <c r="C171" s="34">
        <v>2.5728070000000001</v>
      </c>
      <c r="D171" s="34">
        <v>2.5728070000000001</v>
      </c>
      <c r="E171" s="34">
        <v>0</v>
      </c>
      <c r="F171" s="31">
        <v>0</v>
      </c>
      <c r="G171" s="41">
        <v>3</v>
      </c>
      <c r="H171" s="41">
        <v>205.30587700000001</v>
      </c>
      <c r="I171" s="21">
        <v>0</v>
      </c>
      <c r="J171" s="21">
        <v>0</v>
      </c>
      <c r="K171" s="21">
        <v>0</v>
      </c>
      <c r="L171" s="21">
        <v>0</v>
      </c>
      <c r="M171" s="31">
        <v>0</v>
      </c>
      <c r="N171" s="171">
        <f t="shared" si="35"/>
        <v>1.9355270094017174</v>
      </c>
    </row>
    <row r="172" spans="1:14" ht="14.25" thickBot="1">
      <c r="A172" s="216"/>
      <c r="B172" s="15" t="s">
        <v>138</v>
      </c>
      <c r="C172" s="16">
        <f t="shared" ref="C172:L172" si="36">C160+C162+C163+C164+C165+C166+C167+C168</f>
        <v>3394.339399</v>
      </c>
      <c r="D172" s="16">
        <f t="shared" si="36"/>
        <v>3394.339399</v>
      </c>
      <c r="E172" s="16">
        <f t="shared" si="36"/>
        <v>760.57739400000003</v>
      </c>
      <c r="F172" s="17">
        <f>(D172-E172)/E172*100</f>
        <v>346.28454984030202</v>
      </c>
      <c r="G172" s="16">
        <f t="shared" si="36"/>
        <v>7054</v>
      </c>
      <c r="H172" s="16">
        <f t="shared" si="36"/>
        <v>1281804.9745440001</v>
      </c>
      <c r="I172" s="16">
        <f>I160+I162+I163+I164+I165+I166+I167+I168</f>
        <v>745</v>
      </c>
      <c r="J172" s="16">
        <f t="shared" si="36"/>
        <v>419.71</v>
      </c>
      <c r="K172" s="16">
        <f t="shared" si="36"/>
        <v>419.71</v>
      </c>
      <c r="L172" s="16">
        <f t="shared" si="36"/>
        <v>312.91999999999996</v>
      </c>
      <c r="M172" s="16">
        <f t="shared" si="34"/>
        <v>34.126933401508388</v>
      </c>
      <c r="N172" s="172">
        <f t="shared" si="35"/>
        <v>15.790024245708542</v>
      </c>
    </row>
    <row r="173" spans="1:14" ht="14.25" thickTop="1">
      <c r="A173" s="226" t="s">
        <v>40</v>
      </c>
      <c r="B173" s="18" t="s">
        <v>19</v>
      </c>
      <c r="C173" s="204">
        <v>125.22</v>
      </c>
      <c r="D173" s="209">
        <v>125.22</v>
      </c>
      <c r="E173" s="209">
        <v>123.04</v>
      </c>
      <c r="F173" s="203">
        <f>(D173-E173)/E173*100</f>
        <v>1.771781534460332</v>
      </c>
      <c r="G173" s="204">
        <v>1483</v>
      </c>
      <c r="H173" s="204">
        <v>115216.6</v>
      </c>
      <c r="I173" s="204">
        <v>315</v>
      </c>
      <c r="J173" s="204">
        <v>118.34</v>
      </c>
      <c r="K173" s="209">
        <v>118.34</v>
      </c>
      <c r="L173" s="209">
        <v>87.92</v>
      </c>
      <c r="M173" s="111">
        <f t="shared" si="34"/>
        <v>34.599636032757054</v>
      </c>
      <c r="N173" s="173">
        <f t="shared" ref="N173:N185" si="37">D173/D327*100</f>
        <v>1.3819505803288412</v>
      </c>
    </row>
    <row r="174" spans="1:14">
      <c r="A174" s="215"/>
      <c r="B174" s="211" t="s">
        <v>20</v>
      </c>
      <c r="C174" s="72">
        <v>62.15</v>
      </c>
      <c r="D174" s="107">
        <v>62.15</v>
      </c>
      <c r="E174" s="107">
        <v>48.52</v>
      </c>
      <c r="F174" s="12">
        <f>(D174-E174)/E174*100</f>
        <v>28.091508656224228</v>
      </c>
      <c r="G174" s="72">
        <v>739</v>
      </c>
      <c r="H174" s="72">
        <v>14780</v>
      </c>
      <c r="I174" s="72">
        <v>135</v>
      </c>
      <c r="J174" s="72">
        <v>70.55</v>
      </c>
      <c r="K174" s="107">
        <v>70.55</v>
      </c>
      <c r="L174" s="107">
        <v>47.85</v>
      </c>
      <c r="M174" s="31">
        <f t="shared" si="34"/>
        <v>47.439916405433635</v>
      </c>
      <c r="N174" s="171">
        <f t="shared" si="37"/>
        <v>2.1156229534879634</v>
      </c>
    </row>
    <row r="175" spans="1:14">
      <c r="A175" s="215"/>
      <c r="B175" s="211" t="s">
        <v>21</v>
      </c>
      <c r="C175" s="72">
        <v>22.63</v>
      </c>
      <c r="D175" s="107">
        <v>22.63</v>
      </c>
      <c r="E175" s="107">
        <v>21.08</v>
      </c>
      <c r="F175" s="12">
        <f>(D175-E175)/E175*100</f>
        <v>7.3529411764705923</v>
      </c>
      <c r="G175" s="72">
        <v>6</v>
      </c>
      <c r="H175" s="72">
        <v>30112.69</v>
      </c>
      <c r="I175" s="107">
        <v>1</v>
      </c>
      <c r="J175" s="72">
        <v>9.91</v>
      </c>
      <c r="K175" s="72">
        <v>9.91</v>
      </c>
      <c r="L175" s="21">
        <v>0</v>
      </c>
      <c r="M175" s="31">
        <v>0</v>
      </c>
      <c r="N175" s="171">
        <f t="shared" si="37"/>
        <v>3.4933226642350297</v>
      </c>
    </row>
    <row r="176" spans="1:14">
      <c r="A176" s="215"/>
      <c r="B176" s="211" t="s">
        <v>22</v>
      </c>
      <c r="C176" s="21">
        <v>0</v>
      </c>
      <c r="D176" s="21">
        <v>0</v>
      </c>
      <c r="E176" s="21">
        <v>0</v>
      </c>
      <c r="F176" s="31">
        <v>0</v>
      </c>
      <c r="G176" s="72">
        <v>1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31">
        <v>0</v>
      </c>
      <c r="N176" s="171">
        <f t="shared" si="37"/>
        <v>0</v>
      </c>
    </row>
    <row r="177" spans="1:14">
      <c r="A177" s="215"/>
      <c r="B177" s="211" t="s">
        <v>23</v>
      </c>
      <c r="C177" s="21">
        <v>0</v>
      </c>
      <c r="D177" s="21">
        <v>0</v>
      </c>
      <c r="E177" s="21">
        <v>0</v>
      </c>
      <c r="F177" s="3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31">
        <v>0</v>
      </c>
      <c r="N177" s="171">
        <f t="shared" si="37"/>
        <v>0</v>
      </c>
    </row>
    <row r="178" spans="1:14">
      <c r="A178" s="215"/>
      <c r="B178" s="211" t="s">
        <v>24</v>
      </c>
      <c r="C178" s="72">
        <v>2.4500000000000002</v>
      </c>
      <c r="D178" s="107">
        <v>2.4500000000000002</v>
      </c>
      <c r="E178" s="107">
        <v>1</v>
      </c>
      <c r="F178" s="12">
        <f>(D178-E178)/E178*100</f>
        <v>145.00000000000003</v>
      </c>
      <c r="G178" s="72">
        <v>11</v>
      </c>
      <c r="H178" s="72">
        <v>3763.36</v>
      </c>
      <c r="I178" s="107">
        <v>3</v>
      </c>
      <c r="J178" s="72">
        <v>0.7</v>
      </c>
      <c r="K178" s="107">
        <v>0.7</v>
      </c>
      <c r="L178" s="107">
        <v>0.05</v>
      </c>
      <c r="M178" s="31">
        <f t="shared" si="34"/>
        <v>1299.9999999999998</v>
      </c>
      <c r="N178" s="171">
        <f t="shared" si="37"/>
        <v>0.21550092450160491</v>
      </c>
    </row>
    <row r="179" spans="1:14">
      <c r="A179" s="215"/>
      <c r="B179" s="211" t="s">
        <v>25</v>
      </c>
      <c r="C179" s="21">
        <v>0</v>
      </c>
      <c r="D179" s="21">
        <v>0</v>
      </c>
      <c r="E179" s="21">
        <v>0</v>
      </c>
      <c r="F179" s="3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31">
        <v>0</v>
      </c>
      <c r="N179" s="171">
        <f t="shared" si="37"/>
        <v>0</v>
      </c>
    </row>
    <row r="180" spans="1:14">
      <c r="A180" s="215"/>
      <c r="B180" s="211" t="s">
        <v>26</v>
      </c>
      <c r="C180" s="72">
        <v>1.1599999999999999</v>
      </c>
      <c r="D180" s="107">
        <v>1.1599999999999999</v>
      </c>
      <c r="E180" s="107">
        <v>0.8</v>
      </c>
      <c r="F180" s="12">
        <f>(D180-E180)/E180*100</f>
        <v>44.999999999999986</v>
      </c>
      <c r="G180" s="72">
        <v>84</v>
      </c>
      <c r="H180" s="72">
        <v>31349.84</v>
      </c>
      <c r="I180" s="107">
        <v>7</v>
      </c>
      <c r="J180" s="72">
        <v>2.02</v>
      </c>
      <c r="K180" s="72">
        <v>2.02</v>
      </c>
      <c r="L180" s="107">
        <v>2.21</v>
      </c>
      <c r="M180" s="31">
        <f t="shared" si="34"/>
        <v>-8.597285067873301</v>
      </c>
      <c r="N180" s="171">
        <f t="shared" si="37"/>
        <v>1.9794497377910985E-2</v>
      </c>
    </row>
    <row r="181" spans="1:14">
      <c r="A181" s="215"/>
      <c r="B181" s="211" t="s">
        <v>27</v>
      </c>
      <c r="C181" s="21">
        <v>0</v>
      </c>
      <c r="D181" s="21">
        <v>0</v>
      </c>
      <c r="E181" s="21">
        <v>0</v>
      </c>
      <c r="F181" s="3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31">
        <v>0</v>
      </c>
      <c r="N181" s="171">
        <f t="shared" si="37"/>
        <v>0</v>
      </c>
    </row>
    <row r="182" spans="1:14">
      <c r="A182" s="215"/>
      <c r="B182" s="14" t="s">
        <v>28</v>
      </c>
      <c r="C182" s="21">
        <v>0</v>
      </c>
      <c r="D182" s="21">
        <v>0</v>
      </c>
      <c r="E182" s="21">
        <v>0</v>
      </c>
      <c r="F182" s="3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31">
        <v>0</v>
      </c>
      <c r="N182" s="171">
        <f t="shared" si="37"/>
        <v>0</v>
      </c>
    </row>
    <row r="183" spans="1:14">
      <c r="A183" s="215"/>
      <c r="B183" s="14" t="s">
        <v>29</v>
      </c>
      <c r="C183" s="21">
        <v>0</v>
      </c>
      <c r="D183" s="21">
        <v>0</v>
      </c>
      <c r="E183" s="21">
        <v>0</v>
      </c>
      <c r="F183" s="3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31">
        <v>0</v>
      </c>
      <c r="N183" s="171">
        <f t="shared" si="37"/>
        <v>0</v>
      </c>
    </row>
    <row r="184" spans="1:14">
      <c r="A184" s="215"/>
      <c r="B184" s="14" t="s">
        <v>30</v>
      </c>
      <c r="C184" s="21">
        <v>0</v>
      </c>
      <c r="D184" s="21">
        <v>0</v>
      </c>
      <c r="E184" s="21">
        <v>0</v>
      </c>
      <c r="F184" s="3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31">
        <v>0</v>
      </c>
      <c r="N184" s="171">
        <f t="shared" si="37"/>
        <v>0</v>
      </c>
    </row>
    <row r="185" spans="1:14" ht="14.25" thickBot="1">
      <c r="A185" s="227"/>
      <c r="B185" s="35" t="s">
        <v>138</v>
      </c>
      <c r="C185" s="36">
        <f t="shared" ref="C185:L185" si="38">C173+C175+C176+C177+C178+C179+C180+C181</f>
        <v>151.45999999999998</v>
      </c>
      <c r="D185" s="36">
        <f>D173+D175+D176+D177+D178+D179+D180+D181</f>
        <v>151.45999999999998</v>
      </c>
      <c r="E185" s="36">
        <f t="shared" si="38"/>
        <v>145.92000000000002</v>
      </c>
      <c r="F185" s="210">
        <f>(D185-E185)/E185*100</f>
        <v>3.7966008771929571</v>
      </c>
      <c r="G185" s="36">
        <f t="shared" si="38"/>
        <v>1585</v>
      </c>
      <c r="H185" s="36">
        <f t="shared" si="38"/>
        <v>180442.49</v>
      </c>
      <c r="I185" s="36">
        <f t="shared" si="38"/>
        <v>326</v>
      </c>
      <c r="J185" s="36">
        <f t="shared" si="38"/>
        <v>130.97</v>
      </c>
      <c r="K185" s="36">
        <f>K173+K175+K176+K177+K178+K179+K180+K181</f>
        <v>130.97</v>
      </c>
      <c r="L185" s="36">
        <f t="shared" si="38"/>
        <v>90.179999999999993</v>
      </c>
      <c r="M185" s="36">
        <f>(K185-L185)/L185*100</f>
        <v>45.231758704812606</v>
      </c>
      <c r="N185" s="206">
        <f t="shared" si="37"/>
        <v>0.70457216887609642</v>
      </c>
    </row>
    <row r="186" spans="1:14">
      <c r="A186" s="62"/>
      <c r="N186" s="174"/>
    </row>
    <row r="187" spans="1:14">
      <c r="A187" s="62"/>
      <c r="N187" s="174"/>
    </row>
    <row r="188" spans="1:14">
      <c r="A188" s="62"/>
      <c r="N188" s="174"/>
    </row>
    <row r="189" spans="1:14" s="57" customFormat="1" ht="18.75">
      <c r="A189" s="228" t="str">
        <f>A1</f>
        <v>2024年1月丹东市财产保险业务统计表</v>
      </c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</row>
    <row r="190" spans="1:14" s="57" customFormat="1" ht="14.25" thickBot="1">
      <c r="A190" s="63"/>
      <c r="B190" s="59" t="s">
        <v>0</v>
      </c>
      <c r="C190" s="58"/>
      <c r="D190" s="58"/>
      <c r="F190" s="154"/>
      <c r="G190" s="73" t="str">
        <f>G2</f>
        <v>（2024年1月）</v>
      </c>
      <c r="H190" s="58"/>
      <c r="I190" s="58"/>
      <c r="J190" s="58"/>
      <c r="K190" s="58"/>
      <c r="L190" s="59" t="s">
        <v>1</v>
      </c>
      <c r="N190" s="154"/>
    </row>
    <row r="191" spans="1:14" ht="13.5" customHeight="1">
      <c r="A191" s="217" t="s">
        <v>115</v>
      </c>
      <c r="B191" s="164" t="s">
        <v>3</v>
      </c>
      <c r="C191" s="220" t="s">
        <v>4</v>
      </c>
      <c r="D191" s="220"/>
      <c r="E191" s="220"/>
      <c r="F191" s="221"/>
      <c r="G191" s="220" t="s">
        <v>5</v>
      </c>
      <c r="H191" s="220"/>
      <c r="I191" s="220" t="s">
        <v>6</v>
      </c>
      <c r="J191" s="220"/>
      <c r="K191" s="220"/>
      <c r="L191" s="220"/>
      <c r="M191" s="220"/>
      <c r="N191" s="223" t="s">
        <v>7</v>
      </c>
    </row>
    <row r="192" spans="1:14">
      <c r="A192" s="215"/>
      <c r="B192" s="58" t="s">
        <v>8</v>
      </c>
      <c r="C192" s="222" t="s">
        <v>9</v>
      </c>
      <c r="D192" s="222" t="s">
        <v>10</v>
      </c>
      <c r="E192" s="222" t="s">
        <v>11</v>
      </c>
      <c r="F192" s="199" t="s">
        <v>12</v>
      </c>
      <c r="G192" s="222" t="s">
        <v>13</v>
      </c>
      <c r="H192" s="222" t="s">
        <v>14</v>
      </c>
      <c r="I192" s="211" t="s">
        <v>13</v>
      </c>
      <c r="J192" s="222" t="s">
        <v>15</v>
      </c>
      <c r="K192" s="222"/>
      <c r="L192" s="222"/>
      <c r="M192" s="212" t="s">
        <v>12</v>
      </c>
      <c r="N192" s="224"/>
    </row>
    <row r="193" spans="1:14">
      <c r="A193" s="218"/>
      <c r="B193" s="165" t="s">
        <v>16</v>
      </c>
      <c r="C193" s="222"/>
      <c r="D193" s="222"/>
      <c r="E193" s="222"/>
      <c r="F193" s="200" t="s">
        <v>17</v>
      </c>
      <c r="G193" s="222"/>
      <c r="H193" s="222"/>
      <c r="I193" s="33" t="s">
        <v>18</v>
      </c>
      <c r="J193" s="211" t="s">
        <v>9</v>
      </c>
      <c r="K193" s="211" t="s">
        <v>10</v>
      </c>
      <c r="L193" s="211" t="s">
        <v>11</v>
      </c>
      <c r="M193" s="213" t="s">
        <v>17</v>
      </c>
      <c r="N193" s="198" t="s">
        <v>17</v>
      </c>
    </row>
    <row r="194" spans="1:14" ht="15" customHeight="1">
      <c r="A194" s="225" t="s">
        <v>41</v>
      </c>
      <c r="B194" s="211" t="s">
        <v>19</v>
      </c>
      <c r="C194" s="211">
        <v>277.10424799999998</v>
      </c>
      <c r="D194" s="32">
        <v>277.10424799999998</v>
      </c>
      <c r="E194" s="32">
        <v>243.114586</v>
      </c>
      <c r="F194" s="155">
        <f>(D194-E194)/E194*100</f>
        <v>13.980922559701941</v>
      </c>
      <c r="G194" s="32">
        <v>2438</v>
      </c>
      <c r="H194" s="31">
        <v>295246.89322700002</v>
      </c>
      <c r="I194" s="31">
        <v>448</v>
      </c>
      <c r="J194" s="31">
        <v>126.51247600000001</v>
      </c>
      <c r="K194" s="31">
        <v>126.51247600000001</v>
      </c>
      <c r="L194" s="31">
        <v>118.131339</v>
      </c>
      <c r="M194" s="31">
        <f t="shared" ref="M194:M206" si="39">(K194-L194)/L194*100</f>
        <v>7.0947617041740383</v>
      </c>
      <c r="N194" s="171">
        <f t="shared" ref="N194:N206" si="40">D194/D327*100</f>
        <v>3.0581726268582266</v>
      </c>
    </row>
    <row r="195" spans="1:14" ht="15" customHeight="1">
      <c r="A195" s="215"/>
      <c r="B195" s="211" t="s">
        <v>20</v>
      </c>
      <c r="C195" s="211">
        <v>96.868942000000004</v>
      </c>
      <c r="D195" s="32">
        <v>96.868942000000004</v>
      </c>
      <c r="E195" s="32">
        <v>82.787232000000003</v>
      </c>
      <c r="F195" s="155">
        <f>(D195-E195)/E195*100</f>
        <v>17.009519052406535</v>
      </c>
      <c r="G195" s="32">
        <v>1193</v>
      </c>
      <c r="H195" s="31">
        <v>23860</v>
      </c>
      <c r="I195" s="31">
        <v>215</v>
      </c>
      <c r="J195" s="31">
        <v>57.069366000000002</v>
      </c>
      <c r="K195" s="31">
        <v>57.069366000000002</v>
      </c>
      <c r="L195" s="31">
        <v>33.844771000000001</v>
      </c>
      <c r="M195" s="31">
        <f t="shared" si="39"/>
        <v>68.620925223574417</v>
      </c>
      <c r="N195" s="171">
        <f t="shared" si="40"/>
        <v>3.2974763825469711</v>
      </c>
    </row>
    <row r="196" spans="1:14" ht="15" customHeight="1">
      <c r="A196" s="215"/>
      <c r="B196" s="211" t="s">
        <v>21</v>
      </c>
      <c r="C196" s="211">
        <v>7.8674819999999999</v>
      </c>
      <c r="D196" s="32">
        <v>7.8674819999999999</v>
      </c>
      <c r="E196" s="32">
        <v>8.1174820000000008</v>
      </c>
      <c r="F196" s="155">
        <f>(D196-E196)/E196*100</f>
        <v>-3.0797727669738086</v>
      </c>
      <c r="G196" s="32">
        <v>96</v>
      </c>
      <c r="H196" s="31">
        <v>8454.0444069999994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171">
        <f t="shared" si="40"/>
        <v>1.2144787088405278</v>
      </c>
    </row>
    <row r="197" spans="1:14" ht="15" customHeight="1">
      <c r="A197" s="215"/>
      <c r="B197" s="211" t="s">
        <v>22</v>
      </c>
      <c r="C197" s="211">
        <v>6.8036760000000003</v>
      </c>
      <c r="D197" s="32">
        <v>6.8036760000000003</v>
      </c>
      <c r="E197" s="32">
        <v>10.698114</v>
      </c>
      <c r="F197" s="155">
        <f>(D197-E197)/E197*100</f>
        <v>-36.403033282314993</v>
      </c>
      <c r="G197" s="32">
        <v>126</v>
      </c>
      <c r="H197" s="31">
        <v>41926.438212000001</v>
      </c>
      <c r="I197" s="31">
        <v>39</v>
      </c>
      <c r="J197" s="31">
        <v>4.1547000000000001</v>
      </c>
      <c r="K197" s="31">
        <v>4.1547000000000001</v>
      </c>
      <c r="L197" s="31">
        <v>2.3754</v>
      </c>
      <c r="M197" s="31">
        <f t="shared" si="39"/>
        <v>74.905279110886596</v>
      </c>
      <c r="N197" s="171">
        <f t="shared" si="40"/>
        <v>1.0767979614363921</v>
      </c>
    </row>
    <row r="198" spans="1:14" ht="15" customHeight="1">
      <c r="A198" s="215"/>
      <c r="B198" s="211" t="s">
        <v>23</v>
      </c>
      <c r="C198" s="211">
        <v>1.09104</v>
      </c>
      <c r="D198" s="32">
        <v>1.09104</v>
      </c>
      <c r="E198" s="32">
        <v>0</v>
      </c>
      <c r="F198" s="31">
        <v>0</v>
      </c>
      <c r="G198" s="32">
        <v>11</v>
      </c>
      <c r="H198" s="31">
        <v>5642.29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171">
        <f t="shared" si="40"/>
        <v>1.9417773620125887</v>
      </c>
    </row>
    <row r="199" spans="1:14" ht="15" customHeight="1">
      <c r="A199" s="215"/>
      <c r="B199" s="211" t="s">
        <v>24</v>
      </c>
      <c r="C199" s="211">
        <v>20.221</v>
      </c>
      <c r="D199" s="32">
        <v>20.221</v>
      </c>
      <c r="E199" s="32">
        <v>22.415512</v>
      </c>
      <c r="F199" s="155">
        <f>(D199-E199)/E199*100</f>
        <v>-9.7901488933199463</v>
      </c>
      <c r="G199" s="32">
        <v>59</v>
      </c>
      <c r="H199" s="31">
        <v>47327.783535000002</v>
      </c>
      <c r="I199" s="31">
        <v>3</v>
      </c>
      <c r="J199" s="31">
        <v>2.0167999999999999</v>
      </c>
      <c r="K199" s="31">
        <v>2.0167999999999999</v>
      </c>
      <c r="L199" s="31">
        <v>1.4245000000000001</v>
      </c>
      <c r="M199" s="31">
        <f t="shared" si="39"/>
        <v>41.579501579501567</v>
      </c>
      <c r="N199" s="171">
        <f t="shared" si="40"/>
        <v>1.7786302834069196</v>
      </c>
    </row>
    <row r="200" spans="1:14" ht="15" customHeight="1">
      <c r="A200" s="215"/>
      <c r="B200" s="211" t="s">
        <v>25</v>
      </c>
      <c r="C200" s="211">
        <v>0</v>
      </c>
      <c r="D200" s="32">
        <v>0</v>
      </c>
      <c r="E200" s="32">
        <v>0</v>
      </c>
      <c r="F200" s="31">
        <v>0</v>
      </c>
      <c r="G200" s="32">
        <v>0</v>
      </c>
      <c r="H200" s="31">
        <v>0</v>
      </c>
      <c r="I200" s="31">
        <v>0</v>
      </c>
      <c r="J200" s="31">
        <v>0</v>
      </c>
      <c r="K200" s="31">
        <v>0</v>
      </c>
      <c r="L200" s="33">
        <v>4.6713100000000001</v>
      </c>
      <c r="M200" s="31">
        <f t="shared" si="39"/>
        <v>-100</v>
      </c>
      <c r="N200" s="171">
        <f t="shared" si="40"/>
        <v>0</v>
      </c>
    </row>
    <row r="201" spans="1:14" ht="15" customHeight="1">
      <c r="A201" s="215"/>
      <c r="B201" s="211" t="s">
        <v>26</v>
      </c>
      <c r="C201" s="211">
        <v>32.739899999999999</v>
      </c>
      <c r="D201" s="32">
        <v>32.739899999999999</v>
      </c>
      <c r="E201" s="32">
        <v>47.385599999999997</v>
      </c>
      <c r="F201" s="155">
        <f>(D201-E201)/E201*100</f>
        <v>-30.90749088330632</v>
      </c>
      <c r="G201" s="32">
        <v>928</v>
      </c>
      <c r="H201" s="31">
        <v>323574.82</v>
      </c>
      <c r="I201" s="31">
        <v>9510</v>
      </c>
      <c r="J201" s="31">
        <v>7.0410269999999997</v>
      </c>
      <c r="K201" s="31">
        <v>7.0410269999999997</v>
      </c>
      <c r="L201" s="31">
        <v>0.31102999999999997</v>
      </c>
      <c r="M201" s="31">
        <f t="shared" si="39"/>
        <v>2163.7774491206637</v>
      </c>
      <c r="N201" s="171">
        <f t="shared" si="40"/>
        <v>0.55868091784747231</v>
      </c>
    </row>
    <row r="202" spans="1:14" ht="15" customHeight="1">
      <c r="A202" s="215"/>
      <c r="B202" s="211" t="s">
        <v>27</v>
      </c>
      <c r="C202" s="211">
        <v>64.810699999999997</v>
      </c>
      <c r="D202" s="32">
        <v>64.810699999999997</v>
      </c>
      <c r="E202" s="32">
        <v>72.340900000000005</v>
      </c>
      <c r="F202" s="155">
        <f>(D202-E202)/E202*100</f>
        <v>-10.409325844715793</v>
      </c>
      <c r="G202" s="32">
        <v>41</v>
      </c>
      <c r="H202" s="31">
        <v>2177.1343000000002</v>
      </c>
      <c r="I202" s="31">
        <v>11</v>
      </c>
      <c r="J202" s="31">
        <v>57.463327</v>
      </c>
      <c r="K202" s="31">
        <v>57.463327</v>
      </c>
      <c r="L202" s="31">
        <v>94.987084999999993</v>
      </c>
      <c r="M202" s="31">
        <f t="shared" si="39"/>
        <v>-39.504063105000007</v>
      </c>
      <c r="N202" s="171">
        <f t="shared" si="40"/>
        <v>22.508944152398016</v>
      </c>
    </row>
    <row r="203" spans="1:14" ht="15" customHeight="1">
      <c r="A203" s="215"/>
      <c r="B203" s="14" t="s">
        <v>28</v>
      </c>
      <c r="C203" s="211">
        <v>0</v>
      </c>
      <c r="D203" s="32">
        <v>0</v>
      </c>
      <c r="E203" s="32">
        <v>0</v>
      </c>
      <c r="F203" s="31">
        <v>0</v>
      </c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>
        <v>0</v>
      </c>
      <c r="N203" s="171">
        <f t="shared" si="40"/>
        <v>0</v>
      </c>
    </row>
    <row r="204" spans="1:14" ht="15" customHeight="1">
      <c r="A204" s="215"/>
      <c r="B204" s="14" t="s">
        <v>29</v>
      </c>
      <c r="C204" s="211">
        <v>0</v>
      </c>
      <c r="D204" s="32">
        <v>0</v>
      </c>
      <c r="E204" s="32">
        <v>0</v>
      </c>
      <c r="F204" s="31">
        <v>0</v>
      </c>
      <c r="G204" s="32">
        <v>0</v>
      </c>
      <c r="H204" s="31">
        <v>0</v>
      </c>
      <c r="I204" s="31">
        <v>0</v>
      </c>
      <c r="J204" s="31">
        <v>0</v>
      </c>
      <c r="K204" s="31">
        <v>0</v>
      </c>
      <c r="L204" s="34">
        <v>0</v>
      </c>
      <c r="M204" s="31">
        <v>0</v>
      </c>
      <c r="N204" s="171">
        <f t="shared" si="40"/>
        <v>0</v>
      </c>
    </row>
    <row r="205" spans="1:14" ht="15" customHeight="1">
      <c r="A205" s="215"/>
      <c r="B205" s="14" t="s">
        <v>30</v>
      </c>
      <c r="C205" s="211">
        <v>63.145882999999998</v>
      </c>
      <c r="D205" s="32">
        <v>63.145882999999998</v>
      </c>
      <c r="E205" s="32">
        <v>66.798068999999998</v>
      </c>
      <c r="F205" s="155">
        <f>(D205-E205)/E205*100</f>
        <v>-5.4675023614829348</v>
      </c>
      <c r="G205" s="32">
        <v>41</v>
      </c>
      <c r="H205" s="31">
        <v>593.23429899999996</v>
      </c>
      <c r="I205" s="31">
        <v>11</v>
      </c>
      <c r="J205" s="31">
        <v>57.463327</v>
      </c>
      <c r="K205" s="31">
        <v>57.463327</v>
      </c>
      <c r="L205" s="31">
        <v>94.987084999999993</v>
      </c>
      <c r="M205" s="31">
        <f t="shared" si="39"/>
        <v>-39.504063105000007</v>
      </c>
      <c r="N205" s="171">
        <f t="shared" si="40"/>
        <v>47.504753399310843</v>
      </c>
    </row>
    <row r="206" spans="1:14" ht="15" customHeight="1" thickBot="1">
      <c r="A206" s="216"/>
      <c r="B206" s="15" t="s">
        <v>138</v>
      </c>
      <c r="C206" s="16">
        <f>C194+C196+C197+C198+C199+C200+C201+C202</f>
        <v>410.63804599999997</v>
      </c>
      <c r="D206" s="16">
        <f t="shared" ref="D206:L206" si="41">D194+D196+D197+D198+D199+D200+D201+D202</f>
        <v>410.63804599999997</v>
      </c>
      <c r="E206" s="16">
        <f t="shared" si="41"/>
        <v>404.07219399999997</v>
      </c>
      <c r="F206" s="156">
        <f>(D206-E206)/E206*100</f>
        <v>1.6249205210096707</v>
      </c>
      <c r="G206" s="16">
        <f t="shared" si="41"/>
        <v>3699</v>
      </c>
      <c r="H206" s="16">
        <f>H194+H196+H197+H198+H199+H200+H201+H202</f>
        <v>724349.403681</v>
      </c>
      <c r="I206" s="16">
        <f t="shared" si="41"/>
        <v>10011</v>
      </c>
      <c r="J206" s="16">
        <f t="shared" si="41"/>
        <v>197.18833000000001</v>
      </c>
      <c r="K206" s="16">
        <f t="shared" si="41"/>
        <v>197.18833000000001</v>
      </c>
      <c r="L206" s="16">
        <f t="shared" si="41"/>
        <v>221.90066400000001</v>
      </c>
      <c r="M206" s="16">
        <f t="shared" si="39"/>
        <v>-11.136665188167258</v>
      </c>
      <c r="N206" s="172">
        <f t="shared" si="40"/>
        <v>1.9102346407847766</v>
      </c>
    </row>
    <row r="207" spans="1:14" ht="14.25" thickTop="1">
      <c r="A207" s="226" t="s">
        <v>42</v>
      </c>
      <c r="B207" s="211" t="s">
        <v>19</v>
      </c>
      <c r="C207" s="82">
        <v>33.71</v>
      </c>
      <c r="D207" s="82">
        <v>33.71</v>
      </c>
      <c r="E207" s="82">
        <v>24.84</v>
      </c>
      <c r="F207" s="160">
        <f>(D207-E207)/E207*100</f>
        <v>35.708534621578103</v>
      </c>
      <c r="G207" s="83">
        <v>326</v>
      </c>
      <c r="H207" s="83">
        <v>48444.54</v>
      </c>
      <c r="I207" s="83">
        <v>46</v>
      </c>
      <c r="J207" s="83">
        <v>18.13</v>
      </c>
      <c r="K207" s="83">
        <v>18.13</v>
      </c>
      <c r="L207" s="83">
        <v>8.61</v>
      </c>
      <c r="M207" s="31">
        <f t="shared" ref="M207:M227" si="42">(K207-L207)/L207*100</f>
        <v>110.56910569105692</v>
      </c>
      <c r="N207" s="171">
        <f t="shared" ref="N207:N219" si="43">D207/D327*100</f>
        <v>0.37202966030095225</v>
      </c>
    </row>
    <row r="208" spans="1:14">
      <c r="A208" s="215"/>
      <c r="B208" s="211" t="s">
        <v>20</v>
      </c>
      <c r="C208" s="83">
        <v>5.18</v>
      </c>
      <c r="D208" s="83">
        <v>5.18</v>
      </c>
      <c r="E208" s="83">
        <v>8.35</v>
      </c>
      <c r="F208" s="160">
        <f>(D208-E208)/E208*100</f>
        <v>-37.964071856287426</v>
      </c>
      <c r="G208" s="83">
        <v>72</v>
      </c>
      <c r="H208" s="83">
        <v>1440</v>
      </c>
      <c r="I208" s="83">
        <v>17</v>
      </c>
      <c r="J208" s="83">
        <v>2.19</v>
      </c>
      <c r="K208" s="83">
        <v>2.19</v>
      </c>
      <c r="L208" s="83">
        <v>1.76</v>
      </c>
      <c r="M208" s="31">
        <f t="shared" si="42"/>
        <v>24.43181818181818</v>
      </c>
      <c r="N208" s="171">
        <f t="shared" si="43"/>
        <v>0.17633027995281822</v>
      </c>
    </row>
    <row r="209" spans="1:14">
      <c r="A209" s="215"/>
      <c r="B209" s="211" t="s">
        <v>21</v>
      </c>
      <c r="C209" s="83">
        <v>0</v>
      </c>
      <c r="D209" s="83">
        <v>0</v>
      </c>
      <c r="E209" s="83">
        <v>0</v>
      </c>
      <c r="F209" s="31">
        <v>0</v>
      </c>
      <c r="G209" s="83">
        <v>0</v>
      </c>
      <c r="H209" s="83">
        <v>0</v>
      </c>
      <c r="I209" s="83">
        <v>1</v>
      </c>
      <c r="J209" s="83">
        <v>0</v>
      </c>
      <c r="K209" s="83">
        <v>0</v>
      </c>
      <c r="L209" s="83">
        <v>0</v>
      </c>
      <c r="M209" s="31">
        <v>0</v>
      </c>
      <c r="N209" s="171">
        <f t="shared" si="43"/>
        <v>0</v>
      </c>
    </row>
    <row r="210" spans="1:14">
      <c r="A210" s="215"/>
      <c r="B210" s="211" t="s">
        <v>22</v>
      </c>
      <c r="C210" s="83">
        <v>0.01</v>
      </c>
      <c r="D210" s="83">
        <v>0.01</v>
      </c>
      <c r="E210" s="83">
        <v>0</v>
      </c>
      <c r="F210" s="31">
        <v>0</v>
      </c>
      <c r="G210" s="83">
        <v>1</v>
      </c>
      <c r="H210" s="83">
        <v>10.61</v>
      </c>
      <c r="I210" s="83">
        <v>1</v>
      </c>
      <c r="J210" s="83">
        <v>0.09</v>
      </c>
      <c r="K210" s="83">
        <v>0.09</v>
      </c>
      <c r="L210" s="83">
        <v>0</v>
      </c>
      <c r="M210" s="31">
        <v>0</v>
      </c>
      <c r="N210" s="171">
        <f t="shared" si="43"/>
        <v>1.582670840640254E-3</v>
      </c>
    </row>
    <row r="211" spans="1:14">
      <c r="A211" s="215"/>
      <c r="B211" s="211" t="s">
        <v>23</v>
      </c>
      <c r="C211" s="83">
        <v>0</v>
      </c>
      <c r="D211" s="83">
        <v>0</v>
      </c>
      <c r="E211" s="83">
        <v>0</v>
      </c>
      <c r="F211" s="31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0.92</v>
      </c>
      <c r="L211" s="83">
        <v>0.92</v>
      </c>
      <c r="M211" s="31">
        <f t="shared" si="42"/>
        <v>0</v>
      </c>
      <c r="N211" s="171">
        <f t="shared" si="43"/>
        <v>0</v>
      </c>
    </row>
    <row r="212" spans="1:14">
      <c r="A212" s="215"/>
      <c r="B212" s="211" t="s">
        <v>24</v>
      </c>
      <c r="C212" s="83">
        <v>2.83</v>
      </c>
      <c r="D212" s="83">
        <v>2.83</v>
      </c>
      <c r="E212" s="83">
        <v>0</v>
      </c>
      <c r="F212" s="31">
        <v>0</v>
      </c>
      <c r="G212" s="83">
        <v>1</v>
      </c>
      <c r="H212" s="83">
        <v>200</v>
      </c>
      <c r="I212" s="83">
        <v>0</v>
      </c>
      <c r="J212" s="83">
        <v>0</v>
      </c>
      <c r="K212" s="83">
        <v>0</v>
      </c>
      <c r="L212" s="83">
        <v>0</v>
      </c>
      <c r="M212" s="31">
        <v>0</v>
      </c>
      <c r="N212" s="171">
        <f t="shared" si="43"/>
        <v>0.24892555768960892</v>
      </c>
    </row>
    <row r="213" spans="1:14">
      <c r="A213" s="215"/>
      <c r="B213" s="211" t="s">
        <v>25</v>
      </c>
      <c r="C213" s="84">
        <v>411.03</v>
      </c>
      <c r="D213" s="84">
        <v>411.03</v>
      </c>
      <c r="E213" s="84">
        <v>57.72</v>
      </c>
      <c r="F213" s="160">
        <f>(D213-E213)/E213*100</f>
        <v>612.11018711018698</v>
      </c>
      <c r="G213" s="84">
        <v>22</v>
      </c>
      <c r="H213" s="84">
        <v>7755.31</v>
      </c>
      <c r="I213" s="84">
        <v>34</v>
      </c>
      <c r="J213" s="84">
        <v>5.51</v>
      </c>
      <c r="K213" s="84">
        <v>5.51</v>
      </c>
      <c r="L213" s="84">
        <v>0.86</v>
      </c>
      <c r="M213" s="31">
        <f t="shared" si="42"/>
        <v>540.69767441860461</v>
      </c>
      <c r="N213" s="171">
        <f t="shared" si="43"/>
        <v>10.774739465814068</v>
      </c>
    </row>
    <row r="214" spans="1:14">
      <c r="A214" s="215"/>
      <c r="B214" s="211" t="s">
        <v>26</v>
      </c>
      <c r="C214" s="83">
        <v>1.41</v>
      </c>
      <c r="D214" s="83">
        <v>1.41</v>
      </c>
      <c r="E214" s="83">
        <v>0.02</v>
      </c>
      <c r="F214" s="160">
        <f>(D214-E214)/E214*100</f>
        <v>6950</v>
      </c>
      <c r="G214" s="83">
        <v>182</v>
      </c>
      <c r="H214" s="83">
        <v>5937.72</v>
      </c>
      <c r="I214" s="83">
        <v>0</v>
      </c>
      <c r="J214" s="83">
        <v>0</v>
      </c>
      <c r="K214" s="83">
        <v>0</v>
      </c>
      <c r="L214" s="83">
        <v>0</v>
      </c>
      <c r="M214" s="31">
        <v>0</v>
      </c>
      <c r="N214" s="171">
        <f t="shared" si="43"/>
        <v>2.406055284728835E-2</v>
      </c>
    </row>
    <row r="215" spans="1:14">
      <c r="A215" s="215"/>
      <c r="B215" s="211" t="s">
        <v>27</v>
      </c>
      <c r="C215" s="85">
        <v>0</v>
      </c>
      <c r="D215" s="85">
        <v>0</v>
      </c>
      <c r="E215" s="85">
        <v>0</v>
      </c>
      <c r="F215" s="31">
        <v>0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31">
        <v>0</v>
      </c>
      <c r="N215" s="171">
        <f t="shared" si="43"/>
        <v>0</v>
      </c>
    </row>
    <row r="216" spans="1:14">
      <c r="A216" s="215"/>
      <c r="B216" s="14" t="s">
        <v>28</v>
      </c>
      <c r="C216" s="21">
        <v>0</v>
      </c>
      <c r="D216" s="21">
        <v>0</v>
      </c>
      <c r="E216" s="21">
        <v>0</v>
      </c>
      <c r="F216" s="3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31">
        <v>0</v>
      </c>
      <c r="N216" s="171">
        <f t="shared" si="43"/>
        <v>0</v>
      </c>
    </row>
    <row r="217" spans="1:14">
      <c r="A217" s="215"/>
      <c r="B217" s="14" t="s">
        <v>29</v>
      </c>
      <c r="C217" s="85">
        <v>0</v>
      </c>
      <c r="D217" s="85">
        <v>0</v>
      </c>
      <c r="E217" s="85">
        <v>0</v>
      </c>
      <c r="F217" s="31">
        <v>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31">
        <v>0</v>
      </c>
      <c r="N217" s="171">
        <f t="shared" si="43"/>
        <v>0</v>
      </c>
    </row>
    <row r="218" spans="1:14">
      <c r="A218" s="215"/>
      <c r="B218" s="14" t="s">
        <v>30</v>
      </c>
      <c r="C218" s="21">
        <v>0</v>
      </c>
      <c r="D218" s="21">
        <v>0</v>
      </c>
      <c r="E218" s="21">
        <v>0</v>
      </c>
      <c r="F218" s="3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31">
        <v>0</v>
      </c>
      <c r="N218" s="171">
        <f t="shared" si="43"/>
        <v>0</v>
      </c>
    </row>
    <row r="219" spans="1:14" ht="14.25" thickBot="1">
      <c r="A219" s="216"/>
      <c r="B219" s="15" t="s">
        <v>138</v>
      </c>
      <c r="C219" s="16">
        <f t="shared" ref="C219:L219" si="44">C207+C209+C210+C211+C212+C213+C214+C215</f>
        <v>448.99</v>
      </c>
      <c r="D219" s="16">
        <f t="shared" si="44"/>
        <v>448.99</v>
      </c>
      <c r="E219" s="16">
        <f t="shared" si="44"/>
        <v>82.58</v>
      </c>
      <c r="F219" s="156">
        <f>(D219-E219)/E219*100</f>
        <v>443.70307580527975</v>
      </c>
      <c r="G219" s="16">
        <f t="shared" si="44"/>
        <v>532</v>
      </c>
      <c r="H219" s="16">
        <f t="shared" si="44"/>
        <v>62348.18</v>
      </c>
      <c r="I219" s="16">
        <f t="shared" si="44"/>
        <v>82</v>
      </c>
      <c r="J219" s="16">
        <f t="shared" si="44"/>
        <v>23.729999999999997</v>
      </c>
      <c r="K219" s="16">
        <f t="shared" si="44"/>
        <v>24.65</v>
      </c>
      <c r="L219" s="16">
        <f t="shared" si="44"/>
        <v>10.389999999999999</v>
      </c>
      <c r="M219" s="16">
        <f t="shared" si="42"/>
        <v>137.24735322425408</v>
      </c>
      <c r="N219" s="172">
        <f t="shared" si="43"/>
        <v>2.0886429295106206</v>
      </c>
    </row>
    <row r="220" spans="1:14" ht="14.25" thickTop="1">
      <c r="A220" s="226" t="s">
        <v>43</v>
      </c>
      <c r="B220" s="18" t="s">
        <v>19</v>
      </c>
      <c r="C220" s="204">
        <v>5.07</v>
      </c>
      <c r="D220" s="204">
        <v>5.07</v>
      </c>
      <c r="E220" s="204">
        <v>5.56</v>
      </c>
      <c r="F220" s="157">
        <f>(D220-E220)/E220*100</f>
        <v>-8.8129496402877585</v>
      </c>
      <c r="G220" s="204">
        <v>19</v>
      </c>
      <c r="H220" s="204">
        <v>2034.31</v>
      </c>
      <c r="I220" s="204">
        <v>3</v>
      </c>
      <c r="J220" s="204">
        <v>0.23</v>
      </c>
      <c r="K220" s="204">
        <v>0.23</v>
      </c>
      <c r="L220" s="204">
        <v>0.16</v>
      </c>
      <c r="M220" s="111">
        <f t="shared" si="42"/>
        <v>43.750000000000007</v>
      </c>
      <c r="N220" s="173">
        <f t="shared" ref="N220:N232" si="45">D220/D327*100</f>
        <v>5.5953437488158647E-2</v>
      </c>
    </row>
    <row r="221" spans="1:14">
      <c r="A221" s="215"/>
      <c r="B221" s="211" t="s">
        <v>20</v>
      </c>
      <c r="C221" s="72">
        <v>0.94</v>
      </c>
      <c r="D221" s="72">
        <v>0.94</v>
      </c>
      <c r="E221" s="72">
        <v>0.91</v>
      </c>
      <c r="F221" s="155">
        <f>(D221-E221)/E221*100</f>
        <v>3.2967032967032872</v>
      </c>
      <c r="G221" s="72">
        <v>10</v>
      </c>
      <c r="H221" s="72">
        <v>200</v>
      </c>
      <c r="I221" s="72">
        <v>1</v>
      </c>
      <c r="J221" s="72">
        <v>0.21</v>
      </c>
      <c r="K221" s="72">
        <v>0.21</v>
      </c>
      <c r="L221" s="21">
        <v>0</v>
      </c>
      <c r="M221" s="31">
        <v>0</v>
      </c>
      <c r="N221" s="171">
        <f t="shared" si="45"/>
        <v>3.1998158910356976E-2</v>
      </c>
    </row>
    <row r="222" spans="1:14">
      <c r="A222" s="215"/>
      <c r="B222" s="211" t="s">
        <v>21</v>
      </c>
      <c r="C222" s="21">
        <v>0</v>
      </c>
      <c r="D222" s="21">
        <v>0</v>
      </c>
      <c r="E222" s="21">
        <v>0</v>
      </c>
      <c r="F222" s="3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31">
        <v>0</v>
      </c>
      <c r="N222" s="171">
        <f t="shared" si="45"/>
        <v>0</v>
      </c>
    </row>
    <row r="223" spans="1:14">
      <c r="A223" s="215"/>
      <c r="B223" s="211" t="s">
        <v>22</v>
      </c>
      <c r="C223" s="72">
        <v>0.24</v>
      </c>
      <c r="D223" s="72">
        <v>0.24</v>
      </c>
      <c r="E223" s="72">
        <v>0.33</v>
      </c>
      <c r="F223" s="155">
        <f>(D223-E223)/E223*100</f>
        <v>-27.272727272727277</v>
      </c>
      <c r="G223" s="72">
        <v>25</v>
      </c>
      <c r="H223" s="72">
        <v>148.25</v>
      </c>
      <c r="I223" s="72">
        <v>1</v>
      </c>
      <c r="J223" s="72">
        <v>0.82</v>
      </c>
      <c r="K223" s="72">
        <v>0.82</v>
      </c>
      <c r="L223" s="72">
        <v>0.25</v>
      </c>
      <c r="M223" s="31">
        <f t="shared" si="42"/>
        <v>227.99999999999997</v>
      </c>
      <c r="N223" s="171">
        <f t="shared" si="45"/>
        <v>3.7984100175366096E-2</v>
      </c>
    </row>
    <row r="224" spans="1:14">
      <c r="A224" s="215"/>
      <c r="B224" s="211" t="s">
        <v>23</v>
      </c>
      <c r="C224" s="21">
        <v>0</v>
      </c>
      <c r="D224" s="21">
        <v>0</v>
      </c>
      <c r="E224" s="21">
        <v>0</v>
      </c>
      <c r="F224" s="3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31">
        <v>0</v>
      </c>
      <c r="N224" s="171">
        <f t="shared" si="45"/>
        <v>0</v>
      </c>
    </row>
    <row r="225" spans="1:14">
      <c r="A225" s="215"/>
      <c r="B225" s="211" t="s">
        <v>24</v>
      </c>
      <c r="C225" s="72">
        <v>18.71</v>
      </c>
      <c r="D225" s="72">
        <v>18.71</v>
      </c>
      <c r="E225" s="72">
        <v>1.49</v>
      </c>
      <c r="F225" s="155">
        <f>(D225-E225)/E225*100</f>
        <v>1155.7046979865775</v>
      </c>
      <c r="G225" s="72">
        <v>30</v>
      </c>
      <c r="H225" s="72">
        <v>3597.1</v>
      </c>
      <c r="I225" s="72">
        <v>1</v>
      </c>
      <c r="J225" s="72">
        <v>7</v>
      </c>
      <c r="K225" s="72">
        <v>7</v>
      </c>
      <c r="L225" s="72">
        <v>6.72</v>
      </c>
      <c r="M225" s="31">
        <f t="shared" si="42"/>
        <v>4.1666666666666705</v>
      </c>
      <c r="N225" s="171">
        <f t="shared" si="45"/>
        <v>1.645723386704093</v>
      </c>
    </row>
    <row r="226" spans="1:14">
      <c r="A226" s="215"/>
      <c r="B226" s="211" t="s">
        <v>25</v>
      </c>
      <c r="C226" s="21">
        <v>0</v>
      </c>
      <c r="D226" s="21">
        <v>0</v>
      </c>
      <c r="E226" s="21">
        <v>0</v>
      </c>
      <c r="F226" s="31">
        <v>0</v>
      </c>
      <c r="G226" s="74"/>
      <c r="H226" s="74"/>
      <c r="I226" s="79">
        <v>32</v>
      </c>
      <c r="J226" s="72">
        <v>15.45</v>
      </c>
      <c r="K226" s="72">
        <v>15.45</v>
      </c>
      <c r="L226" s="79">
        <v>22.21</v>
      </c>
      <c r="M226" s="31">
        <f t="shared" si="42"/>
        <v>-30.436740207113917</v>
      </c>
      <c r="N226" s="171">
        <f t="shared" si="45"/>
        <v>0</v>
      </c>
    </row>
    <row r="227" spans="1:14">
      <c r="A227" s="215"/>
      <c r="B227" s="211" t="s">
        <v>26</v>
      </c>
      <c r="C227" s="72">
        <v>2.12</v>
      </c>
      <c r="D227" s="72">
        <v>2.12</v>
      </c>
      <c r="E227" s="72">
        <v>4.6900000000000004</v>
      </c>
      <c r="F227" s="155">
        <f>(D227-E227)/E227*100</f>
        <v>-54.797441364605547</v>
      </c>
      <c r="G227" s="72">
        <v>106</v>
      </c>
      <c r="H227" s="72">
        <v>11908.52</v>
      </c>
      <c r="I227" s="72">
        <v>3</v>
      </c>
      <c r="J227" s="72">
        <v>7.0000000000000007E-2</v>
      </c>
      <c r="K227" s="72">
        <v>7.0000000000000007E-2</v>
      </c>
      <c r="L227" s="72">
        <v>0.15</v>
      </c>
      <c r="M227" s="31">
        <f t="shared" si="42"/>
        <v>-53.333333333333336</v>
      </c>
      <c r="N227" s="171">
        <f t="shared" si="45"/>
        <v>3.6176150380320078E-2</v>
      </c>
    </row>
    <row r="228" spans="1:14">
      <c r="A228" s="215"/>
      <c r="B228" s="211" t="s">
        <v>27</v>
      </c>
      <c r="C228" s="72">
        <v>0.01</v>
      </c>
      <c r="D228" s="72">
        <v>0.01</v>
      </c>
      <c r="E228" s="21">
        <v>0</v>
      </c>
      <c r="F228" s="31">
        <v>0</v>
      </c>
      <c r="G228" s="72">
        <v>3</v>
      </c>
      <c r="H228" s="72">
        <v>900</v>
      </c>
      <c r="I228" s="21">
        <v>0</v>
      </c>
      <c r="J228" s="21">
        <v>0</v>
      </c>
      <c r="K228" s="21">
        <v>0</v>
      </c>
      <c r="L228" s="21">
        <v>0</v>
      </c>
      <c r="M228" s="31">
        <v>0</v>
      </c>
      <c r="N228" s="171">
        <f t="shared" si="45"/>
        <v>3.4730290140976743E-3</v>
      </c>
    </row>
    <row r="229" spans="1:14">
      <c r="A229" s="215"/>
      <c r="B229" s="14" t="s">
        <v>28</v>
      </c>
      <c r="C229" s="21">
        <v>0</v>
      </c>
      <c r="D229" s="21">
        <v>0</v>
      </c>
      <c r="E229" s="21">
        <v>0</v>
      </c>
      <c r="F229" s="3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31">
        <v>0</v>
      </c>
      <c r="N229" s="171">
        <f t="shared" si="45"/>
        <v>0</v>
      </c>
    </row>
    <row r="230" spans="1:14">
      <c r="A230" s="215"/>
      <c r="B230" s="14" t="s">
        <v>29</v>
      </c>
      <c r="C230" s="21">
        <v>0</v>
      </c>
      <c r="D230" s="21">
        <v>0</v>
      </c>
      <c r="E230" s="21">
        <v>0</v>
      </c>
      <c r="F230" s="3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31">
        <v>0</v>
      </c>
      <c r="N230" s="171">
        <f t="shared" si="45"/>
        <v>0</v>
      </c>
    </row>
    <row r="231" spans="1:14">
      <c r="A231" s="215"/>
      <c r="B231" s="14" t="s">
        <v>30</v>
      </c>
      <c r="C231" s="21">
        <v>0</v>
      </c>
      <c r="D231" s="21">
        <v>0</v>
      </c>
      <c r="E231" s="21">
        <v>0</v>
      </c>
      <c r="F231" s="3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31">
        <v>0</v>
      </c>
      <c r="N231" s="171">
        <f t="shared" si="45"/>
        <v>0</v>
      </c>
    </row>
    <row r="232" spans="1:14" ht="14.25" thickBot="1">
      <c r="A232" s="227"/>
      <c r="B232" s="35" t="s">
        <v>138</v>
      </c>
      <c r="C232" s="36">
        <f t="shared" ref="C232:L232" si="46">C220+C222+C223+C224+C225+C226+C227+C228</f>
        <v>26.150000000000006</v>
      </c>
      <c r="D232" s="36">
        <f>D220+D222+D223+D224+D225+D226+D227+D228</f>
        <v>26.150000000000006</v>
      </c>
      <c r="E232" s="36">
        <f t="shared" si="46"/>
        <v>12.07</v>
      </c>
      <c r="F232" s="210">
        <f>(D232-E232)/E232*100</f>
        <v>116.6528583264292</v>
      </c>
      <c r="G232" s="36">
        <f t="shared" si="46"/>
        <v>183</v>
      </c>
      <c r="H232" s="36">
        <f t="shared" si="46"/>
        <v>18588.18</v>
      </c>
      <c r="I232" s="36">
        <f t="shared" si="46"/>
        <v>40</v>
      </c>
      <c r="J232" s="36">
        <f t="shared" si="46"/>
        <v>23.57</v>
      </c>
      <c r="K232" s="36">
        <f t="shared" si="46"/>
        <v>23.57</v>
      </c>
      <c r="L232" s="36">
        <f t="shared" si="46"/>
        <v>29.49</v>
      </c>
      <c r="M232" s="36">
        <f t="shared" ref="M232" si="47">(K232-L232)/L232*100</f>
        <v>-20.074601559850791</v>
      </c>
      <c r="N232" s="206">
        <f t="shared" si="45"/>
        <v>0.12164638991225359</v>
      </c>
    </row>
    <row r="236" spans="1:14" s="57" customFormat="1" ht="18.75">
      <c r="A236" s="219" t="str">
        <f>A1</f>
        <v>2024年1月丹东市财产保险业务统计表</v>
      </c>
      <c r="B236" s="219"/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</row>
    <row r="237" spans="1:14" s="57" customFormat="1" ht="14.25" thickBot="1">
      <c r="B237" s="59" t="s">
        <v>0</v>
      </c>
      <c r="C237" s="58"/>
      <c r="D237" s="58"/>
      <c r="F237" s="154"/>
      <c r="G237" s="73" t="str">
        <f>G2</f>
        <v>（2024年1月）</v>
      </c>
      <c r="H237" s="58"/>
      <c r="I237" s="58"/>
      <c r="J237" s="58"/>
      <c r="K237" s="58"/>
      <c r="L237" s="59" t="s">
        <v>1</v>
      </c>
      <c r="N237" s="170"/>
    </row>
    <row r="238" spans="1:14" ht="13.5" customHeight="1">
      <c r="A238" s="217" t="s">
        <v>116</v>
      </c>
      <c r="B238" s="164" t="s">
        <v>3</v>
      </c>
      <c r="C238" s="220" t="s">
        <v>4</v>
      </c>
      <c r="D238" s="220"/>
      <c r="E238" s="220"/>
      <c r="F238" s="221"/>
      <c r="G238" s="220" t="s">
        <v>5</v>
      </c>
      <c r="H238" s="220"/>
      <c r="I238" s="220" t="s">
        <v>6</v>
      </c>
      <c r="J238" s="220"/>
      <c r="K238" s="220"/>
      <c r="L238" s="220"/>
      <c r="M238" s="220"/>
      <c r="N238" s="223" t="s">
        <v>7</v>
      </c>
    </row>
    <row r="239" spans="1:14">
      <c r="A239" s="215"/>
      <c r="B239" s="58" t="s">
        <v>8</v>
      </c>
      <c r="C239" s="222" t="s">
        <v>9</v>
      </c>
      <c r="D239" s="222" t="s">
        <v>10</v>
      </c>
      <c r="E239" s="222" t="s">
        <v>11</v>
      </c>
      <c r="F239" s="199" t="s">
        <v>12</v>
      </c>
      <c r="G239" s="222" t="s">
        <v>13</v>
      </c>
      <c r="H239" s="222" t="s">
        <v>14</v>
      </c>
      <c r="I239" s="211" t="s">
        <v>13</v>
      </c>
      <c r="J239" s="222" t="s">
        <v>15</v>
      </c>
      <c r="K239" s="222"/>
      <c r="L239" s="222"/>
      <c r="M239" s="212" t="s">
        <v>12</v>
      </c>
      <c r="N239" s="224"/>
    </row>
    <row r="240" spans="1:14">
      <c r="A240" s="218"/>
      <c r="B240" s="165" t="s">
        <v>16</v>
      </c>
      <c r="C240" s="222"/>
      <c r="D240" s="222"/>
      <c r="E240" s="222"/>
      <c r="F240" s="200" t="s">
        <v>17</v>
      </c>
      <c r="G240" s="222"/>
      <c r="H240" s="222"/>
      <c r="I240" s="33" t="s">
        <v>18</v>
      </c>
      <c r="J240" s="211" t="s">
        <v>9</v>
      </c>
      <c r="K240" s="211" t="s">
        <v>10</v>
      </c>
      <c r="L240" s="211" t="s">
        <v>11</v>
      </c>
      <c r="M240" s="213" t="s">
        <v>17</v>
      </c>
      <c r="N240" s="198" t="s">
        <v>17</v>
      </c>
    </row>
    <row r="241" spans="1:14" ht="14.25" customHeight="1">
      <c r="A241" s="225" t="s">
        <v>44</v>
      </c>
      <c r="B241" s="211" t="s">
        <v>19</v>
      </c>
      <c r="C241" s="32">
        <v>24.914842</v>
      </c>
      <c r="D241" s="32">
        <v>24.914842</v>
      </c>
      <c r="E241" s="32">
        <v>25.572952000000001</v>
      </c>
      <c r="F241" s="155">
        <f>(D241-E241)/E241*100</f>
        <v>-2.5734612101098091</v>
      </c>
      <c r="G241" s="31">
        <v>191</v>
      </c>
      <c r="H241" s="31">
        <v>19884.824000000001</v>
      </c>
      <c r="I241" s="31">
        <v>48</v>
      </c>
      <c r="J241" s="31">
        <v>23.104482000000001</v>
      </c>
      <c r="K241" s="31">
        <v>23.104482000000001</v>
      </c>
      <c r="L241" s="31">
        <v>8.7383179999999996</v>
      </c>
      <c r="M241" s="31">
        <f>(K241-L241)/L241*100</f>
        <v>164.40422516095205</v>
      </c>
      <c r="N241" s="171">
        <f t="shared" ref="N241:N253" si="48">D241/D327*100</f>
        <v>0.27496470500480263</v>
      </c>
    </row>
    <row r="242" spans="1:14" ht="14.25" customHeight="1">
      <c r="A242" s="215"/>
      <c r="B242" s="211" t="s">
        <v>20</v>
      </c>
      <c r="C242" s="31">
        <v>7.189165</v>
      </c>
      <c r="D242" s="31">
        <v>7.189165</v>
      </c>
      <c r="E242" s="31">
        <v>6.795388</v>
      </c>
      <c r="F242" s="155">
        <f>(D242-E242)/E242*100</f>
        <v>5.7947684517793547</v>
      </c>
      <c r="G242" s="31">
        <v>87</v>
      </c>
      <c r="H242" s="31">
        <v>1740</v>
      </c>
      <c r="I242" s="31">
        <v>23</v>
      </c>
      <c r="J242" s="31">
        <v>11.983573</v>
      </c>
      <c r="K242" s="31">
        <v>11.983573</v>
      </c>
      <c r="L242" s="31">
        <v>3.4451450000000001</v>
      </c>
      <c r="M242" s="31">
        <f>(K242-L242)/L242*100</f>
        <v>247.83943781756642</v>
      </c>
      <c r="N242" s="171">
        <f t="shared" si="48"/>
        <v>0.24472345117316649</v>
      </c>
    </row>
    <row r="243" spans="1:14" ht="14.25" customHeight="1">
      <c r="A243" s="215"/>
      <c r="B243" s="211" t="s">
        <v>21</v>
      </c>
      <c r="C243" s="31">
        <v>0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171">
        <f t="shared" si="48"/>
        <v>0</v>
      </c>
    </row>
    <row r="244" spans="1:14" ht="14.25" customHeight="1">
      <c r="A244" s="215"/>
      <c r="B244" s="211" t="s">
        <v>22</v>
      </c>
      <c r="C244" s="31">
        <v>0.67993999999999999</v>
      </c>
      <c r="D244" s="31">
        <v>0.67993999999999999</v>
      </c>
      <c r="E244" s="31">
        <v>0</v>
      </c>
      <c r="F244" s="31">
        <v>0</v>
      </c>
      <c r="G244" s="31">
        <v>1</v>
      </c>
      <c r="H244" s="31">
        <v>686.41499999999996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171">
        <f t="shared" si="48"/>
        <v>0.10761212113849343</v>
      </c>
    </row>
    <row r="245" spans="1:14" ht="14.25" customHeight="1">
      <c r="A245" s="215"/>
      <c r="B245" s="211" t="s">
        <v>23</v>
      </c>
      <c r="C245" s="31">
        <v>0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171">
        <f t="shared" si="48"/>
        <v>0</v>
      </c>
    </row>
    <row r="246" spans="1:14" ht="14.25" customHeight="1">
      <c r="A246" s="215"/>
      <c r="B246" s="211" t="s">
        <v>24</v>
      </c>
      <c r="C246" s="31">
        <v>3.8903750000000001</v>
      </c>
      <c r="D246" s="31">
        <v>3.8903750000000001</v>
      </c>
      <c r="E246" s="31">
        <v>3.2660490000000002</v>
      </c>
      <c r="F246" s="155">
        <f>(D246-E246)/E246*100</f>
        <v>19.115634823604911</v>
      </c>
      <c r="G246" s="31">
        <v>21</v>
      </c>
      <c r="H246" s="31">
        <v>1100.285081</v>
      </c>
      <c r="I246" s="31">
        <v>4</v>
      </c>
      <c r="J246" s="31">
        <v>12.281883000000001</v>
      </c>
      <c r="K246" s="31">
        <v>12.281883000000001</v>
      </c>
      <c r="L246" s="31">
        <v>0</v>
      </c>
      <c r="M246" s="31">
        <v>0</v>
      </c>
      <c r="N246" s="171">
        <f t="shared" si="48"/>
        <v>0.34219567720731886</v>
      </c>
    </row>
    <row r="247" spans="1:14" ht="14.25" customHeight="1">
      <c r="A247" s="215"/>
      <c r="B247" s="211" t="s">
        <v>25</v>
      </c>
      <c r="C247" s="33">
        <v>0</v>
      </c>
      <c r="D247" s="33">
        <v>0</v>
      </c>
      <c r="E247" s="33">
        <v>0</v>
      </c>
      <c r="F247" s="31">
        <v>0</v>
      </c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>
        <v>0</v>
      </c>
      <c r="N247" s="171">
        <f t="shared" si="48"/>
        <v>0</v>
      </c>
    </row>
    <row r="248" spans="1:14" ht="14.25" customHeight="1">
      <c r="A248" s="215"/>
      <c r="B248" s="211" t="s">
        <v>26</v>
      </c>
      <c r="C248" s="31">
        <v>0.83007500000000001</v>
      </c>
      <c r="D248" s="31">
        <v>0.83007500000000001</v>
      </c>
      <c r="E248" s="31">
        <v>1.6625449999999999</v>
      </c>
      <c r="F248" s="155">
        <f>(D248-E248)/E248*100</f>
        <v>-50.072028125554489</v>
      </c>
      <c r="G248" s="31">
        <v>33</v>
      </c>
      <c r="H248" s="31">
        <v>4407.8599999999997</v>
      </c>
      <c r="I248" s="31">
        <v>2</v>
      </c>
      <c r="J248" s="31">
        <v>12.380767000000001</v>
      </c>
      <c r="K248" s="31">
        <v>12.380767000000001</v>
      </c>
      <c r="L248" s="31">
        <v>1.3427309999999999</v>
      </c>
      <c r="M248" s="31">
        <f t="shared" ref="M248" si="49">(K248-L248)/L248*100</f>
        <v>822.05862529426975</v>
      </c>
      <c r="N248" s="171">
        <f t="shared" si="48"/>
        <v>1.4164583974973674E-2</v>
      </c>
    </row>
    <row r="249" spans="1:14" ht="14.25" customHeight="1">
      <c r="A249" s="215"/>
      <c r="B249" s="211" t="s">
        <v>27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171">
        <f t="shared" si="48"/>
        <v>0</v>
      </c>
    </row>
    <row r="250" spans="1:14" ht="14.25" customHeight="1">
      <c r="A250" s="215"/>
      <c r="B250" s="14" t="s">
        <v>28</v>
      </c>
      <c r="C250" s="34">
        <v>0</v>
      </c>
      <c r="D250" s="34">
        <v>0</v>
      </c>
      <c r="E250" s="34">
        <v>0</v>
      </c>
      <c r="F250" s="31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>
        <v>0</v>
      </c>
      <c r="N250" s="171">
        <f t="shared" si="48"/>
        <v>0</v>
      </c>
    </row>
    <row r="251" spans="1:14" ht="14.25" customHeight="1">
      <c r="A251" s="215"/>
      <c r="B251" s="14" t="s">
        <v>29</v>
      </c>
      <c r="C251" s="34">
        <v>0</v>
      </c>
      <c r="D251" s="34">
        <v>0</v>
      </c>
      <c r="E251" s="34">
        <v>0</v>
      </c>
      <c r="F251" s="31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1">
        <v>0</v>
      </c>
      <c r="N251" s="171">
        <f t="shared" si="48"/>
        <v>0</v>
      </c>
    </row>
    <row r="252" spans="1:14" ht="14.25" customHeight="1">
      <c r="A252" s="215"/>
      <c r="B252" s="14" t="s">
        <v>30</v>
      </c>
      <c r="C252" s="34">
        <v>0</v>
      </c>
      <c r="D252" s="34">
        <v>0</v>
      </c>
      <c r="E252" s="34">
        <v>0</v>
      </c>
      <c r="F252" s="31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1">
        <v>0</v>
      </c>
      <c r="N252" s="171">
        <f t="shared" si="48"/>
        <v>0</v>
      </c>
    </row>
    <row r="253" spans="1:14" ht="14.25" customHeight="1" thickBot="1">
      <c r="A253" s="216"/>
      <c r="B253" s="15" t="s">
        <v>138</v>
      </c>
      <c r="C253" s="16">
        <f t="shared" ref="C253:L253" si="50">C241+C243+C244+C245+C246+C247+C248+C249</f>
        <v>30.315231999999998</v>
      </c>
      <c r="D253" s="16">
        <f t="shared" si="50"/>
        <v>30.315231999999998</v>
      </c>
      <c r="E253" s="16">
        <f>E241+E243+E244+E245+E246+E247+E248+E249</f>
        <v>30.501546000000001</v>
      </c>
      <c r="F253" s="156">
        <f t="shared" ref="F253:F259" si="51">(D253-E253)/E253*100</f>
        <v>-0.61083461146527773</v>
      </c>
      <c r="G253" s="16">
        <f t="shared" si="50"/>
        <v>246</v>
      </c>
      <c r="H253" s="16">
        <f t="shared" si="50"/>
        <v>26079.384081000004</v>
      </c>
      <c r="I253" s="16">
        <f t="shared" si="50"/>
        <v>54</v>
      </c>
      <c r="J253" s="16">
        <f t="shared" si="50"/>
        <v>47.767131999999997</v>
      </c>
      <c r="K253" s="16">
        <f t="shared" si="50"/>
        <v>47.767131999999997</v>
      </c>
      <c r="L253" s="16">
        <f t="shared" si="50"/>
        <v>10.081049</v>
      </c>
      <c r="M253" s="16">
        <f t="shared" ref="M253:M259" si="52">(K253-L253)/L253*100</f>
        <v>373.83096739238147</v>
      </c>
      <c r="N253" s="172">
        <f t="shared" si="48"/>
        <v>0.14102250600965299</v>
      </c>
    </row>
    <row r="254" spans="1:14" ht="14.25" thickTop="1">
      <c r="A254" s="226" t="s">
        <v>45</v>
      </c>
      <c r="B254" s="211" t="s">
        <v>19</v>
      </c>
      <c r="C254" s="137">
        <v>97.171400000000006</v>
      </c>
      <c r="D254" s="137">
        <v>97.171400000000006</v>
      </c>
      <c r="E254" s="137">
        <v>102.2488</v>
      </c>
      <c r="F254" s="155">
        <f t="shared" si="51"/>
        <v>-4.9657306491616504</v>
      </c>
      <c r="G254" s="132">
        <v>311</v>
      </c>
      <c r="H254" s="133">
        <v>65796.982900000003</v>
      </c>
      <c r="I254" s="131">
        <v>125</v>
      </c>
      <c r="J254" s="131">
        <v>111.3537</v>
      </c>
      <c r="K254" s="131">
        <v>111.3537</v>
      </c>
      <c r="L254" s="131">
        <v>50.4574</v>
      </c>
      <c r="M254" s="31">
        <f t="shared" si="52"/>
        <v>120.68854122487484</v>
      </c>
      <c r="N254" s="171">
        <f t="shared" ref="N254:N266" si="53">D254/D327*100</f>
        <v>1.0724011549382366</v>
      </c>
    </row>
    <row r="255" spans="1:14">
      <c r="A255" s="215"/>
      <c r="B255" s="211" t="s">
        <v>20</v>
      </c>
      <c r="C255" s="131">
        <v>25.271699999999999</v>
      </c>
      <c r="D255" s="131">
        <v>25.271699999999999</v>
      </c>
      <c r="E255" s="131">
        <v>25.391400000000001</v>
      </c>
      <c r="F255" s="155">
        <f t="shared" si="51"/>
        <v>-0.47141945698150428</v>
      </c>
      <c r="G255" s="134">
        <v>320</v>
      </c>
      <c r="H255" s="135">
        <v>198467.12</v>
      </c>
      <c r="I255" s="131">
        <v>118</v>
      </c>
      <c r="J255" s="131">
        <v>5.9615</v>
      </c>
      <c r="K255" s="131">
        <v>5.9615</v>
      </c>
      <c r="L255" s="131">
        <v>8.7384000000000004</v>
      </c>
      <c r="M255" s="31">
        <f t="shared" si="52"/>
        <v>-31.778128719216337</v>
      </c>
      <c r="N255" s="171">
        <f t="shared" si="53"/>
        <v>0.86026369418603021</v>
      </c>
    </row>
    <row r="256" spans="1:14">
      <c r="A256" s="215"/>
      <c r="B256" s="211" t="s">
        <v>21</v>
      </c>
      <c r="C256" s="131">
        <v>29.8903</v>
      </c>
      <c r="D256" s="131">
        <v>29.8903</v>
      </c>
      <c r="E256" s="131">
        <v>29.2377</v>
      </c>
      <c r="F256" s="155">
        <f t="shared" si="51"/>
        <v>2.232049716632976</v>
      </c>
      <c r="G256" s="21">
        <v>0</v>
      </c>
      <c r="H256" s="23">
        <v>30531.168900000001</v>
      </c>
      <c r="I256" s="131">
        <v>0</v>
      </c>
      <c r="J256" s="131">
        <v>0.58389999999999997</v>
      </c>
      <c r="K256" s="131">
        <v>0.58389999999999997</v>
      </c>
      <c r="L256" s="131">
        <v>6.7698</v>
      </c>
      <c r="M256" s="31">
        <f t="shared" si="52"/>
        <v>-91.374929835445656</v>
      </c>
      <c r="N256" s="171">
        <f t="shared" si="53"/>
        <v>4.6140725775865805</v>
      </c>
    </row>
    <row r="257" spans="1:14">
      <c r="A257" s="215"/>
      <c r="B257" s="211" t="s">
        <v>22</v>
      </c>
      <c r="C257" s="131">
        <v>0</v>
      </c>
      <c r="D257" s="131">
        <v>0</v>
      </c>
      <c r="E257" s="131">
        <v>0.23960000000000001</v>
      </c>
      <c r="F257" s="155">
        <f t="shared" si="51"/>
        <v>-100</v>
      </c>
      <c r="G257" s="21">
        <v>0</v>
      </c>
      <c r="H257" s="131">
        <v>0</v>
      </c>
      <c r="I257" s="131">
        <v>1</v>
      </c>
      <c r="J257" s="131">
        <v>0.32</v>
      </c>
      <c r="K257" s="131">
        <v>0.32</v>
      </c>
      <c r="L257" s="131">
        <v>0.71099999999999997</v>
      </c>
      <c r="M257" s="31">
        <f t="shared" si="52"/>
        <v>-54.992967651195499</v>
      </c>
      <c r="N257" s="171">
        <f t="shared" si="53"/>
        <v>0</v>
      </c>
    </row>
    <row r="258" spans="1:14">
      <c r="A258" s="215"/>
      <c r="B258" s="211" t="s">
        <v>23</v>
      </c>
      <c r="C258" s="131">
        <v>10.514099999999999</v>
      </c>
      <c r="D258" s="131">
        <v>10.514099999999999</v>
      </c>
      <c r="E258" s="131">
        <v>1.0825</v>
      </c>
      <c r="F258" s="155">
        <f t="shared" si="51"/>
        <v>871.27944572748265</v>
      </c>
      <c r="G258" s="21">
        <v>0</v>
      </c>
      <c r="H258" s="131">
        <v>14860</v>
      </c>
      <c r="I258" s="131">
        <v>0</v>
      </c>
      <c r="J258" s="131">
        <v>0</v>
      </c>
      <c r="K258" s="131">
        <v>0</v>
      </c>
      <c r="L258" s="131">
        <v>0</v>
      </c>
      <c r="M258" s="31">
        <v>0</v>
      </c>
      <c r="N258" s="171">
        <f t="shared" si="53"/>
        <v>18.712459086684774</v>
      </c>
    </row>
    <row r="259" spans="1:14">
      <c r="A259" s="215"/>
      <c r="B259" s="211" t="s">
        <v>24</v>
      </c>
      <c r="C259" s="131">
        <v>12.107699999999999</v>
      </c>
      <c r="D259" s="131">
        <v>12.107699999999999</v>
      </c>
      <c r="E259" s="131">
        <v>10.2446</v>
      </c>
      <c r="F259" s="155">
        <f t="shared" si="51"/>
        <v>18.186166370575709</v>
      </c>
      <c r="G259" s="21">
        <v>0</v>
      </c>
      <c r="H259" s="131">
        <v>26966.7</v>
      </c>
      <c r="I259" s="131">
        <v>13</v>
      </c>
      <c r="J259" s="131">
        <v>29.016500000000001</v>
      </c>
      <c r="K259" s="131">
        <v>29.016500000000001</v>
      </c>
      <c r="L259" s="131">
        <v>3.5405000000000002</v>
      </c>
      <c r="M259" s="31">
        <f t="shared" si="52"/>
        <v>719.55938426775867</v>
      </c>
      <c r="N259" s="171">
        <f t="shared" si="53"/>
        <v>1.0649879769747272</v>
      </c>
    </row>
    <row r="260" spans="1:14">
      <c r="A260" s="215"/>
      <c r="B260" s="211" t="s">
        <v>25</v>
      </c>
      <c r="C260" s="131">
        <v>0</v>
      </c>
      <c r="D260" s="131">
        <v>0</v>
      </c>
      <c r="E260" s="131">
        <v>0</v>
      </c>
      <c r="F260" s="31">
        <v>0</v>
      </c>
      <c r="G260" s="21">
        <v>0</v>
      </c>
      <c r="H260" s="131">
        <v>0</v>
      </c>
      <c r="I260" s="131">
        <v>0</v>
      </c>
      <c r="J260" s="131">
        <v>0</v>
      </c>
      <c r="K260" s="131">
        <v>0</v>
      </c>
      <c r="L260" s="131">
        <v>0</v>
      </c>
      <c r="M260" s="31">
        <v>0</v>
      </c>
      <c r="N260" s="171">
        <f t="shared" si="53"/>
        <v>0</v>
      </c>
    </row>
    <row r="261" spans="1:14">
      <c r="A261" s="215"/>
      <c r="B261" s="211" t="s">
        <v>26</v>
      </c>
      <c r="C261" s="131">
        <v>0.13339999999999999</v>
      </c>
      <c r="D261" s="131">
        <v>0.13339999999999999</v>
      </c>
      <c r="E261" s="131">
        <v>0.27579999999999999</v>
      </c>
      <c r="F261" s="155">
        <f>(D261-E261)/E261*100</f>
        <v>-51.631617113850616</v>
      </c>
      <c r="G261" s="21">
        <v>0</v>
      </c>
      <c r="H261" s="131">
        <v>850.6</v>
      </c>
      <c r="I261" s="131">
        <v>0</v>
      </c>
      <c r="J261" s="131">
        <v>0</v>
      </c>
      <c r="K261" s="131">
        <v>0</v>
      </c>
      <c r="L261" s="131">
        <v>0</v>
      </c>
      <c r="M261" s="31">
        <v>0</v>
      </c>
      <c r="N261" s="171">
        <f t="shared" si="53"/>
        <v>2.276367198459763E-3</v>
      </c>
    </row>
    <row r="262" spans="1:14">
      <c r="A262" s="215"/>
      <c r="B262" s="211" t="s">
        <v>27</v>
      </c>
      <c r="C262" s="30">
        <v>0</v>
      </c>
      <c r="D262" s="30">
        <v>0</v>
      </c>
      <c r="E262" s="29">
        <v>0</v>
      </c>
      <c r="F262" s="31">
        <v>0</v>
      </c>
      <c r="G262" s="21">
        <v>0</v>
      </c>
      <c r="H262" s="136">
        <v>0</v>
      </c>
      <c r="I262" s="131">
        <v>0</v>
      </c>
      <c r="J262" s="131">
        <v>0</v>
      </c>
      <c r="K262" s="131">
        <v>0</v>
      </c>
      <c r="L262" s="131">
        <v>0</v>
      </c>
      <c r="M262" s="31">
        <v>0</v>
      </c>
      <c r="N262" s="171">
        <f t="shared" si="53"/>
        <v>0</v>
      </c>
    </row>
    <row r="263" spans="1:14">
      <c r="A263" s="215"/>
      <c r="B263" s="14" t="s">
        <v>28</v>
      </c>
      <c r="C263" s="34">
        <v>0</v>
      </c>
      <c r="D263" s="34">
        <v>0</v>
      </c>
      <c r="E263" s="34">
        <v>0</v>
      </c>
      <c r="F263" s="31">
        <v>0</v>
      </c>
      <c r="G263" s="2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31">
        <v>0</v>
      </c>
      <c r="N263" s="171">
        <f t="shared" si="53"/>
        <v>0</v>
      </c>
    </row>
    <row r="264" spans="1:14">
      <c r="A264" s="215"/>
      <c r="B264" s="14" t="s">
        <v>29</v>
      </c>
      <c r="C264" s="41">
        <v>0</v>
      </c>
      <c r="D264" s="41">
        <v>0</v>
      </c>
      <c r="E264" s="41">
        <v>0</v>
      </c>
      <c r="F264" s="31">
        <v>0</v>
      </c>
      <c r="G264" s="2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1">
        <v>0</v>
      </c>
      <c r="N264" s="171">
        <f t="shared" si="53"/>
        <v>0</v>
      </c>
    </row>
    <row r="265" spans="1:14">
      <c r="A265" s="215"/>
      <c r="B265" s="14" t="s">
        <v>30</v>
      </c>
      <c r="C265" s="41">
        <v>0</v>
      </c>
      <c r="D265" s="41">
        <v>0</v>
      </c>
      <c r="E265" s="41">
        <v>0</v>
      </c>
      <c r="F265" s="31">
        <v>0</v>
      </c>
      <c r="G265" s="2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31">
        <v>0</v>
      </c>
      <c r="N265" s="171">
        <f t="shared" si="53"/>
        <v>0</v>
      </c>
    </row>
    <row r="266" spans="1:14" ht="14.25" thickBot="1">
      <c r="A266" s="216"/>
      <c r="B266" s="15" t="s">
        <v>138</v>
      </c>
      <c r="C266" s="16">
        <f t="shared" ref="C266:L266" si="54">C254+C256+C257+C258+C259+C260+C261+C262</f>
        <v>149.8169</v>
      </c>
      <c r="D266" s="16">
        <f t="shared" si="54"/>
        <v>149.8169</v>
      </c>
      <c r="E266" s="16">
        <f t="shared" si="54"/>
        <v>143.32900000000001</v>
      </c>
      <c r="F266" s="156">
        <f>(D266-E266)/E266*100</f>
        <v>4.5265787105191526</v>
      </c>
      <c r="G266" s="16">
        <f t="shared" si="54"/>
        <v>311</v>
      </c>
      <c r="H266" s="16">
        <f>H254+H256+H257+H258+H259+H260+H261+H262</f>
        <v>139005.45180000001</v>
      </c>
      <c r="I266" s="16">
        <f t="shared" si="54"/>
        <v>139</v>
      </c>
      <c r="J266" s="16">
        <f t="shared" si="54"/>
        <v>141.2741</v>
      </c>
      <c r="K266" s="16">
        <f t="shared" si="54"/>
        <v>141.2741</v>
      </c>
      <c r="L266" s="16">
        <f t="shared" si="54"/>
        <v>61.478699999999996</v>
      </c>
      <c r="M266" s="16">
        <f>(K266-L266)/L266*100</f>
        <v>129.79357078142513</v>
      </c>
      <c r="N266" s="172">
        <f t="shared" si="53"/>
        <v>0.6969286819443633</v>
      </c>
    </row>
    <row r="267" spans="1:14" ht="14.25" thickTop="1">
      <c r="A267" s="226" t="s">
        <v>46</v>
      </c>
      <c r="B267" s="18" t="s">
        <v>19</v>
      </c>
      <c r="C267" s="204">
        <v>-7.1400000000000005E-2</v>
      </c>
      <c r="D267" s="204">
        <v>-7.1400000000000005E-2</v>
      </c>
      <c r="E267" s="204">
        <v>32.11</v>
      </c>
      <c r="F267" s="203">
        <f>(D267-E267)/E267*100</f>
        <v>-100.22236063531609</v>
      </c>
      <c r="G267" s="21">
        <v>0</v>
      </c>
      <c r="H267" s="204">
        <v>-302</v>
      </c>
      <c r="I267" s="21">
        <v>0</v>
      </c>
      <c r="J267" s="21">
        <v>0</v>
      </c>
      <c r="K267" s="21">
        <v>0</v>
      </c>
      <c r="L267" s="21">
        <v>0</v>
      </c>
      <c r="M267" s="31">
        <v>0</v>
      </c>
      <c r="N267" s="173">
        <f t="shared" ref="N267:N279" si="55">D267/D327*100</f>
        <v>-7.8798332083915724E-4</v>
      </c>
    </row>
    <row r="268" spans="1:14">
      <c r="A268" s="215"/>
      <c r="B268" s="211" t="s">
        <v>20</v>
      </c>
      <c r="C268" s="21">
        <v>0</v>
      </c>
      <c r="D268" s="21">
        <v>0</v>
      </c>
      <c r="E268" s="72">
        <v>1.18</v>
      </c>
      <c r="F268" s="12">
        <f>(D268-E268)/E268*100</f>
        <v>-100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31">
        <v>0</v>
      </c>
      <c r="N268" s="171">
        <f t="shared" si="55"/>
        <v>0</v>
      </c>
    </row>
    <row r="269" spans="1:14">
      <c r="A269" s="215"/>
      <c r="B269" s="211" t="s">
        <v>21</v>
      </c>
      <c r="C269" s="21">
        <v>0</v>
      </c>
      <c r="D269" s="21">
        <v>0</v>
      </c>
      <c r="E269" s="72">
        <v>0</v>
      </c>
      <c r="F269" s="3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31">
        <v>0</v>
      </c>
      <c r="N269" s="171">
        <f t="shared" si="55"/>
        <v>0</v>
      </c>
    </row>
    <row r="270" spans="1:14">
      <c r="A270" s="215"/>
      <c r="B270" s="211" t="s">
        <v>22</v>
      </c>
      <c r="C270" s="21">
        <v>0</v>
      </c>
      <c r="D270" s="21">
        <v>0</v>
      </c>
      <c r="E270" s="72">
        <v>0</v>
      </c>
      <c r="F270" s="3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31">
        <v>0</v>
      </c>
      <c r="N270" s="171">
        <f t="shared" si="55"/>
        <v>0</v>
      </c>
    </row>
    <row r="271" spans="1:14">
      <c r="A271" s="215"/>
      <c r="B271" s="211" t="s">
        <v>23</v>
      </c>
      <c r="C271" s="21">
        <v>0</v>
      </c>
      <c r="D271" s="21">
        <v>0</v>
      </c>
      <c r="E271" s="72">
        <v>0</v>
      </c>
      <c r="F271" s="3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31">
        <v>0</v>
      </c>
      <c r="N271" s="171">
        <f t="shared" si="55"/>
        <v>0</v>
      </c>
    </row>
    <row r="272" spans="1:14">
      <c r="A272" s="215"/>
      <c r="B272" s="211" t="s">
        <v>24</v>
      </c>
      <c r="C272" s="21">
        <v>0</v>
      </c>
      <c r="D272" s="21">
        <v>0</v>
      </c>
      <c r="E272" s="72">
        <v>0</v>
      </c>
      <c r="F272" s="3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31">
        <v>0</v>
      </c>
      <c r="N272" s="171">
        <f t="shared" si="55"/>
        <v>0</v>
      </c>
    </row>
    <row r="273" spans="1:14">
      <c r="A273" s="215"/>
      <c r="B273" s="211" t="s">
        <v>25</v>
      </c>
      <c r="C273" s="21">
        <v>0</v>
      </c>
      <c r="D273" s="21">
        <v>0</v>
      </c>
      <c r="E273" s="74">
        <v>0</v>
      </c>
      <c r="F273" s="3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31">
        <v>0</v>
      </c>
      <c r="N273" s="171">
        <f t="shared" si="55"/>
        <v>0</v>
      </c>
    </row>
    <row r="274" spans="1:14">
      <c r="A274" s="215"/>
      <c r="B274" s="211" t="s">
        <v>26</v>
      </c>
      <c r="C274" s="21">
        <v>0</v>
      </c>
      <c r="D274" s="21">
        <v>0</v>
      </c>
      <c r="E274" s="72">
        <v>0.04</v>
      </c>
      <c r="F274" s="12">
        <f>(D274-E274)/E274*100</f>
        <v>-100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31">
        <v>0</v>
      </c>
      <c r="N274" s="171">
        <f t="shared" si="55"/>
        <v>0</v>
      </c>
    </row>
    <row r="275" spans="1:14">
      <c r="A275" s="215"/>
      <c r="B275" s="211" t="s">
        <v>27</v>
      </c>
      <c r="C275" s="21">
        <v>0</v>
      </c>
      <c r="D275" s="21">
        <v>0</v>
      </c>
      <c r="E275" s="72">
        <v>0</v>
      </c>
      <c r="F275" s="3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31">
        <v>0</v>
      </c>
      <c r="N275" s="171">
        <f t="shared" si="55"/>
        <v>0</v>
      </c>
    </row>
    <row r="276" spans="1:14">
      <c r="A276" s="215"/>
      <c r="B276" s="14" t="s">
        <v>28</v>
      </c>
      <c r="C276" s="21">
        <v>0</v>
      </c>
      <c r="D276" s="21">
        <v>0</v>
      </c>
      <c r="E276" s="75">
        <v>0</v>
      </c>
      <c r="F276" s="3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31">
        <v>0</v>
      </c>
      <c r="N276" s="171">
        <f t="shared" si="55"/>
        <v>0</v>
      </c>
    </row>
    <row r="277" spans="1:14">
      <c r="A277" s="215"/>
      <c r="B277" s="14" t="s">
        <v>29</v>
      </c>
      <c r="C277" s="21">
        <v>0</v>
      </c>
      <c r="D277" s="21">
        <v>0</v>
      </c>
      <c r="E277" s="75">
        <v>0</v>
      </c>
      <c r="F277" s="3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31">
        <v>0</v>
      </c>
      <c r="N277" s="171">
        <f t="shared" si="55"/>
        <v>0</v>
      </c>
    </row>
    <row r="278" spans="1:14">
      <c r="A278" s="215"/>
      <c r="B278" s="14" t="s">
        <v>30</v>
      </c>
      <c r="C278" s="21">
        <v>0</v>
      </c>
      <c r="D278" s="21">
        <v>0</v>
      </c>
      <c r="E278" s="75">
        <v>0</v>
      </c>
      <c r="F278" s="3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31">
        <v>0</v>
      </c>
      <c r="N278" s="171">
        <f t="shared" si="55"/>
        <v>0</v>
      </c>
    </row>
    <row r="279" spans="1:14" ht="14.25" thickBot="1">
      <c r="A279" s="227"/>
      <c r="B279" s="35" t="s">
        <v>138</v>
      </c>
      <c r="C279" s="36">
        <f>C267+C269+C270+C271+C272+C273+C274+C275</f>
        <v>-7.1400000000000005E-2</v>
      </c>
      <c r="D279" s="36">
        <f t="shared" ref="D279:L279" si="56">D267+D269+D270+D271+D272+D273+D274+D275</f>
        <v>-7.1400000000000005E-2</v>
      </c>
      <c r="E279" s="36">
        <f t="shared" si="56"/>
        <v>32.15</v>
      </c>
      <c r="F279" s="210">
        <f>(D279-E279)/E279*100</f>
        <v>-100.22208398133748</v>
      </c>
      <c r="G279" s="36">
        <f t="shared" si="56"/>
        <v>0</v>
      </c>
      <c r="H279" s="36">
        <f t="shared" si="56"/>
        <v>-302</v>
      </c>
      <c r="I279" s="36">
        <f t="shared" si="56"/>
        <v>0</v>
      </c>
      <c r="J279" s="36">
        <f t="shared" si="56"/>
        <v>0</v>
      </c>
      <c r="K279" s="36">
        <f t="shared" si="56"/>
        <v>0</v>
      </c>
      <c r="L279" s="36">
        <f t="shared" si="56"/>
        <v>0</v>
      </c>
      <c r="M279" s="36">
        <v>0</v>
      </c>
      <c r="N279" s="206">
        <f t="shared" si="55"/>
        <v>-3.3214348909120094E-4</v>
      </c>
    </row>
    <row r="280" spans="1:14">
      <c r="A280" s="64"/>
      <c r="B280" s="65"/>
      <c r="C280" s="66"/>
      <c r="D280" s="66"/>
      <c r="E280" s="66"/>
      <c r="F280" s="161"/>
      <c r="G280" s="66"/>
      <c r="H280" s="66"/>
      <c r="I280" s="66"/>
      <c r="J280" s="66"/>
      <c r="K280" s="66"/>
      <c r="L280" s="66"/>
      <c r="M280" s="66"/>
      <c r="N280" s="154"/>
    </row>
    <row r="281" spans="1:14">
      <c r="A281" s="86"/>
      <c r="B281" s="86"/>
      <c r="C281" s="86"/>
      <c r="D281" s="86"/>
      <c r="E281" s="86"/>
      <c r="F281" s="162"/>
      <c r="G281" s="86"/>
      <c r="H281" s="86"/>
      <c r="I281" s="86"/>
      <c r="J281" s="86"/>
      <c r="K281" s="86"/>
      <c r="L281" s="86"/>
      <c r="M281" s="86"/>
      <c r="N281" s="162"/>
    </row>
    <row r="282" spans="1:14">
      <c r="A282" s="86"/>
      <c r="B282" s="86"/>
      <c r="C282" s="86"/>
      <c r="D282" s="86"/>
      <c r="E282" s="86"/>
      <c r="F282" s="162"/>
      <c r="G282" s="86"/>
      <c r="H282" s="86"/>
      <c r="I282" s="86"/>
      <c r="J282" s="86"/>
      <c r="K282" s="86"/>
      <c r="L282" s="86"/>
      <c r="M282" s="86"/>
      <c r="N282" s="162"/>
    </row>
    <row r="283" spans="1:14" ht="18.75">
      <c r="A283" s="219" t="str">
        <f>A1</f>
        <v>2024年1月丹东市财产保险业务统计表</v>
      </c>
      <c r="B283" s="219"/>
      <c r="C283" s="219"/>
      <c r="D283" s="219"/>
      <c r="E283" s="219"/>
      <c r="F283" s="219"/>
      <c r="G283" s="219"/>
      <c r="H283" s="219"/>
      <c r="I283" s="219"/>
      <c r="J283" s="219"/>
      <c r="K283" s="219"/>
      <c r="L283" s="219"/>
      <c r="M283" s="219"/>
      <c r="N283" s="219"/>
    </row>
    <row r="284" spans="1:14" ht="14.25" thickBot="1">
      <c r="A284" s="57"/>
      <c r="B284" s="59" t="s">
        <v>0</v>
      </c>
      <c r="C284" s="58"/>
      <c r="D284" s="58"/>
      <c r="E284" s="57"/>
      <c r="F284" s="154"/>
      <c r="G284" s="73" t="str">
        <f>G2</f>
        <v>（2024年1月）</v>
      </c>
      <c r="H284" s="58"/>
      <c r="I284" s="58"/>
      <c r="J284" s="58"/>
      <c r="K284" s="58"/>
      <c r="L284" s="59" t="s">
        <v>1</v>
      </c>
      <c r="M284" s="57"/>
      <c r="N284" s="170"/>
    </row>
    <row r="285" spans="1:14" ht="13.5" customHeight="1">
      <c r="A285" s="217" t="s">
        <v>116</v>
      </c>
      <c r="B285" s="164" t="s">
        <v>3</v>
      </c>
      <c r="C285" s="220" t="s">
        <v>4</v>
      </c>
      <c r="D285" s="220"/>
      <c r="E285" s="220"/>
      <c r="F285" s="221"/>
      <c r="G285" s="220" t="s">
        <v>5</v>
      </c>
      <c r="H285" s="220"/>
      <c r="I285" s="220" t="s">
        <v>6</v>
      </c>
      <c r="J285" s="220"/>
      <c r="K285" s="220"/>
      <c r="L285" s="220"/>
      <c r="M285" s="220"/>
      <c r="N285" s="223" t="s">
        <v>7</v>
      </c>
    </row>
    <row r="286" spans="1:14">
      <c r="A286" s="215"/>
      <c r="B286" s="58" t="s">
        <v>8</v>
      </c>
      <c r="C286" s="222" t="s">
        <v>9</v>
      </c>
      <c r="D286" s="222" t="s">
        <v>10</v>
      </c>
      <c r="E286" s="222" t="s">
        <v>11</v>
      </c>
      <c r="F286" s="199" t="s">
        <v>12</v>
      </c>
      <c r="G286" s="222" t="s">
        <v>13</v>
      </c>
      <c r="H286" s="222" t="s">
        <v>14</v>
      </c>
      <c r="I286" s="211" t="s">
        <v>13</v>
      </c>
      <c r="J286" s="222" t="s">
        <v>15</v>
      </c>
      <c r="K286" s="222"/>
      <c r="L286" s="222"/>
      <c r="M286" s="212" t="s">
        <v>12</v>
      </c>
      <c r="N286" s="224"/>
    </row>
    <row r="287" spans="1:14">
      <c r="A287" s="218"/>
      <c r="B287" s="165" t="s">
        <v>16</v>
      </c>
      <c r="C287" s="222"/>
      <c r="D287" s="222"/>
      <c r="E287" s="222"/>
      <c r="F287" s="200" t="s">
        <v>17</v>
      </c>
      <c r="G287" s="222"/>
      <c r="H287" s="222"/>
      <c r="I287" s="33" t="s">
        <v>18</v>
      </c>
      <c r="J287" s="211" t="s">
        <v>9</v>
      </c>
      <c r="K287" s="211" t="s">
        <v>10</v>
      </c>
      <c r="L287" s="211" t="s">
        <v>11</v>
      </c>
      <c r="M287" s="213" t="s">
        <v>17</v>
      </c>
      <c r="N287" s="198" t="s">
        <v>17</v>
      </c>
    </row>
    <row r="288" spans="1:14" ht="14.25" customHeight="1">
      <c r="A288" s="215" t="s">
        <v>117</v>
      </c>
      <c r="B288" s="211" t="s">
        <v>19</v>
      </c>
      <c r="C288" s="19">
        <v>26.95</v>
      </c>
      <c r="D288" s="19">
        <v>26.95</v>
      </c>
      <c r="E288" s="19">
        <v>24.16</v>
      </c>
      <c r="F288" s="12">
        <f>(D288-E288)/E288*100</f>
        <v>11.548013245033109</v>
      </c>
      <c r="G288" s="20">
        <v>124</v>
      </c>
      <c r="H288" s="20">
        <v>16771.89</v>
      </c>
      <c r="I288" s="20">
        <v>20</v>
      </c>
      <c r="J288" s="20">
        <v>136.80000000000001</v>
      </c>
      <c r="K288" s="20">
        <v>136.80000000000001</v>
      </c>
      <c r="L288" s="20">
        <v>10.95</v>
      </c>
      <c r="M288" s="31">
        <f>(K288-L288)/L288*100</f>
        <v>1149.3150684931509</v>
      </c>
      <c r="N288" s="171">
        <f t="shared" ref="N288:N300" si="57">D288/D327*100</f>
        <v>0.29742507698340742</v>
      </c>
    </row>
    <row r="289" spans="1:14" ht="14.25" customHeight="1">
      <c r="A289" s="215"/>
      <c r="B289" s="211" t="s">
        <v>20</v>
      </c>
      <c r="C289" s="20">
        <v>3.54</v>
      </c>
      <c r="D289" s="20">
        <v>3.54</v>
      </c>
      <c r="E289" s="20">
        <v>3.73</v>
      </c>
      <c r="F289" s="12">
        <f>(D289-E289)/E289*100</f>
        <v>-5.0938337801608569</v>
      </c>
      <c r="G289" s="20">
        <v>22</v>
      </c>
      <c r="H289" s="20">
        <v>540</v>
      </c>
      <c r="I289" s="20">
        <v>10</v>
      </c>
      <c r="J289" s="20">
        <v>19.25</v>
      </c>
      <c r="K289" s="20">
        <v>19.25</v>
      </c>
      <c r="L289" s="20">
        <v>3</v>
      </c>
      <c r="M289" s="31">
        <f>(K289-L289)/L289*100</f>
        <v>541.66666666666674</v>
      </c>
      <c r="N289" s="171">
        <f t="shared" si="57"/>
        <v>0.12050370483262095</v>
      </c>
    </row>
    <row r="290" spans="1:14" ht="14.25" customHeight="1">
      <c r="A290" s="215"/>
      <c r="B290" s="211" t="s">
        <v>21</v>
      </c>
      <c r="C290" s="20">
        <v>7.0000000000000007E-2</v>
      </c>
      <c r="D290" s="20">
        <v>7.0000000000000007E-2</v>
      </c>
      <c r="E290" s="20">
        <v>4.55</v>
      </c>
      <c r="F290" s="12">
        <f>(D290-E290)/E290*100</f>
        <v>-98.461538461538453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31">
        <v>0</v>
      </c>
      <c r="N290" s="171">
        <f t="shared" si="57"/>
        <v>1.0805682125340351E-2</v>
      </c>
    </row>
    <row r="291" spans="1:14" ht="14.25" customHeight="1">
      <c r="A291" s="215"/>
      <c r="B291" s="211" t="s">
        <v>22</v>
      </c>
      <c r="C291" s="21">
        <v>0</v>
      </c>
      <c r="D291" s="21">
        <v>0</v>
      </c>
      <c r="E291" s="21">
        <v>0</v>
      </c>
      <c r="F291" s="31">
        <v>0</v>
      </c>
      <c r="G291" s="20">
        <v>13</v>
      </c>
      <c r="H291" s="20">
        <v>325</v>
      </c>
      <c r="I291" s="21">
        <v>0</v>
      </c>
      <c r="J291" s="21">
        <v>0</v>
      </c>
      <c r="K291" s="21">
        <v>0</v>
      </c>
      <c r="L291" s="21">
        <v>0</v>
      </c>
      <c r="M291" s="31">
        <v>0</v>
      </c>
      <c r="N291" s="171">
        <f t="shared" si="57"/>
        <v>0</v>
      </c>
    </row>
    <row r="292" spans="1:14" ht="14.25" customHeight="1">
      <c r="A292" s="215"/>
      <c r="B292" s="211" t="s">
        <v>23</v>
      </c>
      <c r="C292" s="21">
        <v>0</v>
      </c>
      <c r="D292" s="21">
        <v>0</v>
      </c>
      <c r="E292" s="21">
        <v>0</v>
      </c>
      <c r="F292" s="3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31">
        <v>0</v>
      </c>
      <c r="N292" s="171">
        <f t="shared" si="57"/>
        <v>0</v>
      </c>
    </row>
    <row r="293" spans="1:14" ht="14.25" customHeight="1">
      <c r="A293" s="215"/>
      <c r="B293" s="211" t="s">
        <v>24</v>
      </c>
      <c r="C293" s="20">
        <v>9.1300000000000008</v>
      </c>
      <c r="D293" s="20">
        <v>9.1300000000000008</v>
      </c>
      <c r="E293" s="20">
        <v>0.95</v>
      </c>
      <c r="F293" s="12">
        <f>(D293-E293)/E293*100</f>
        <v>861.05263157894763</v>
      </c>
      <c r="G293" s="20">
        <v>6</v>
      </c>
      <c r="H293" s="20">
        <v>13733.2</v>
      </c>
      <c r="I293" s="20">
        <v>2</v>
      </c>
      <c r="J293" s="21">
        <v>0</v>
      </c>
      <c r="K293" s="20">
        <v>0.45</v>
      </c>
      <c r="L293" s="21">
        <v>0</v>
      </c>
      <c r="M293" s="31">
        <v>0</v>
      </c>
      <c r="N293" s="171">
        <f t="shared" si="57"/>
        <v>0.80307079212230736</v>
      </c>
    </row>
    <row r="294" spans="1:14" ht="14.25" customHeight="1">
      <c r="A294" s="215"/>
      <c r="B294" s="211" t="s">
        <v>25</v>
      </c>
      <c r="C294" s="21">
        <v>0</v>
      </c>
      <c r="D294" s="21">
        <v>0</v>
      </c>
      <c r="E294" s="21">
        <v>0</v>
      </c>
      <c r="F294" s="3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31">
        <v>0</v>
      </c>
      <c r="N294" s="171">
        <f t="shared" si="57"/>
        <v>0</v>
      </c>
    </row>
    <row r="295" spans="1:14" ht="14.25" customHeight="1">
      <c r="A295" s="215"/>
      <c r="B295" s="211" t="s">
        <v>26</v>
      </c>
      <c r="C295" s="20">
        <v>0.97</v>
      </c>
      <c r="D295" s="20">
        <v>0.97</v>
      </c>
      <c r="E295" s="20">
        <v>5</v>
      </c>
      <c r="F295" s="12">
        <f>(D295-E295)/E295*100</f>
        <v>-80.600000000000009</v>
      </c>
      <c r="G295" s="20">
        <v>84</v>
      </c>
      <c r="H295" s="20">
        <v>5794.7</v>
      </c>
      <c r="I295" s="21">
        <v>0</v>
      </c>
      <c r="J295" s="20">
        <v>1.2</v>
      </c>
      <c r="K295" s="20">
        <v>1.2</v>
      </c>
      <c r="L295" s="21">
        <v>0</v>
      </c>
      <c r="M295" s="31">
        <v>0</v>
      </c>
      <c r="N295" s="171">
        <f t="shared" si="57"/>
        <v>1.6552295221184184E-2</v>
      </c>
    </row>
    <row r="296" spans="1:14" ht="14.25" customHeight="1">
      <c r="A296" s="215"/>
      <c r="B296" s="211" t="s">
        <v>27</v>
      </c>
      <c r="C296" s="31">
        <v>0.28000000000000003</v>
      </c>
      <c r="D296" s="31">
        <v>0.28000000000000003</v>
      </c>
      <c r="E296" s="21">
        <v>0</v>
      </c>
      <c r="F296" s="3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31">
        <v>0</v>
      </c>
      <c r="N296" s="171">
        <f t="shared" si="57"/>
        <v>9.7244812394734897E-2</v>
      </c>
    </row>
    <row r="297" spans="1:14" ht="14.25" customHeight="1">
      <c r="A297" s="215"/>
      <c r="B297" s="14" t="s">
        <v>28</v>
      </c>
      <c r="C297" s="21">
        <v>0</v>
      </c>
      <c r="D297" s="21">
        <v>0</v>
      </c>
      <c r="E297" s="21">
        <v>0</v>
      </c>
      <c r="F297" s="3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31">
        <v>0</v>
      </c>
      <c r="N297" s="171">
        <f t="shared" si="57"/>
        <v>0</v>
      </c>
    </row>
    <row r="298" spans="1:14" ht="14.25" customHeight="1">
      <c r="A298" s="215"/>
      <c r="B298" s="14" t="s">
        <v>29</v>
      </c>
      <c r="C298" s="21">
        <v>0</v>
      </c>
      <c r="D298" s="21">
        <v>0</v>
      </c>
      <c r="E298" s="21">
        <v>0</v>
      </c>
      <c r="F298" s="3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31">
        <v>0</v>
      </c>
      <c r="N298" s="171">
        <f t="shared" si="57"/>
        <v>0</v>
      </c>
    </row>
    <row r="299" spans="1:14" ht="14.25" customHeight="1">
      <c r="A299" s="215"/>
      <c r="B299" s="14" t="s">
        <v>30</v>
      </c>
      <c r="C299" s="31">
        <v>0.28000000000000003</v>
      </c>
      <c r="D299" s="31">
        <v>0.28000000000000003</v>
      </c>
      <c r="E299" s="21">
        <v>0</v>
      </c>
      <c r="F299" s="3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31">
        <v>0</v>
      </c>
      <c r="N299" s="171">
        <f t="shared" si="57"/>
        <v>0.21064446833069125</v>
      </c>
    </row>
    <row r="300" spans="1:14" ht="14.25" customHeight="1" thickBot="1">
      <c r="A300" s="216"/>
      <c r="B300" s="15" t="s">
        <v>138</v>
      </c>
      <c r="C300" s="16">
        <f>C288+C290+C291+C292+C293+C294+C295+C296</f>
        <v>37.4</v>
      </c>
      <c r="D300" s="16">
        <f t="shared" ref="D300:E300" si="58">D288+D290+D291+D292+D293+D294+D295+D296</f>
        <v>37.4</v>
      </c>
      <c r="E300" s="16">
        <f t="shared" si="58"/>
        <v>34.659999999999997</v>
      </c>
      <c r="F300" s="17">
        <f>(D300-E300)/E300*100</f>
        <v>7.9053664166185866</v>
      </c>
      <c r="G300" s="16">
        <f t="shared" ref="G300:L300" si="59">G288+G290+G291+G292+G293+G294+G295+G296</f>
        <v>227</v>
      </c>
      <c r="H300" s="16">
        <f t="shared" si="59"/>
        <v>36624.79</v>
      </c>
      <c r="I300" s="16">
        <f t="shared" si="59"/>
        <v>22</v>
      </c>
      <c r="J300" s="16">
        <f t="shared" si="59"/>
        <v>138</v>
      </c>
      <c r="K300" s="16">
        <f t="shared" si="59"/>
        <v>138.44999999999999</v>
      </c>
      <c r="L300" s="16">
        <f t="shared" si="59"/>
        <v>10.95</v>
      </c>
      <c r="M300" s="16">
        <f>(K300-L300)/L300*100</f>
        <v>1164.3835616438355</v>
      </c>
      <c r="N300" s="172">
        <f t="shared" si="57"/>
        <v>0.17397992285729569</v>
      </c>
    </row>
    <row r="301" spans="1:14" ht="14.25" hidden="1" thickTop="1">
      <c r="A301" s="215" t="s">
        <v>47</v>
      </c>
      <c r="B301" s="211" t="s">
        <v>19</v>
      </c>
      <c r="C301" s="32"/>
      <c r="D301" s="32"/>
      <c r="E301" s="32"/>
      <c r="F301" s="31">
        <v>0</v>
      </c>
      <c r="G301" s="31"/>
      <c r="H301" s="31"/>
      <c r="I301" s="31"/>
      <c r="J301" s="31"/>
      <c r="K301" s="31"/>
      <c r="L301" s="31"/>
      <c r="M301" s="32" t="e">
        <f>(K301-L301)/L301*100</f>
        <v>#DIV/0!</v>
      </c>
      <c r="N301" s="171">
        <f t="shared" ref="N301:N313" si="60">D301/D327*100</f>
        <v>0</v>
      </c>
    </row>
    <row r="302" spans="1:14" hidden="1">
      <c r="A302" s="215"/>
      <c r="B302" s="211" t="s">
        <v>20</v>
      </c>
      <c r="C302" s="31"/>
      <c r="D302" s="31"/>
      <c r="E302" s="31"/>
      <c r="F302" s="31">
        <v>0</v>
      </c>
      <c r="G302" s="31"/>
      <c r="H302" s="31"/>
      <c r="I302" s="31"/>
      <c r="J302" s="31"/>
      <c r="K302" s="31"/>
      <c r="L302" s="31"/>
      <c r="M302" s="31" t="e">
        <f>(K302-L302)/L302*100</f>
        <v>#DIV/0!</v>
      </c>
      <c r="N302" s="171">
        <f t="shared" si="60"/>
        <v>0</v>
      </c>
    </row>
    <row r="303" spans="1:14" hidden="1">
      <c r="A303" s="215"/>
      <c r="B303" s="211" t="s">
        <v>21</v>
      </c>
      <c r="C303" s="31"/>
      <c r="D303" s="31"/>
      <c r="E303" s="31"/>
      <c r="F303" s="31">
        <v>0</v>
      </c>
      <c r="G303" s="31"/>
      <c r="H303" s="31"/>
      <c r="I303" s="31"/>
      <c r="J303" s="31"/>
      <c r="K303" s="31"/>
      <c r="L303" s="31"/>
      <c r="M303" s="31" t="e">
        <f t="shared" ref="M303:M312" si="61">(K303-L303)/L303*100</f>
        <v>#DIV/0!</v>
      </c>
      <c r="N303" s="171">
        <f t="shared" si="60"/>
        <v>0</v>
      </c>
    </row>
    <row r="304" spans="1:14" hidden="1">
      <c r="A304" s="215"/>
      <c r="B304" s="211" t="s">
        <v>22</v>
      </c>
      <c r="C304" s="31"/>
      <c r="D304" s="31"/>
      <c r="E304" s="31"/>
      <c r="F304" s="31">
        <v>0</v>
      </c>
      <c r="G304" s="31"/>
      <c r="H304" s="31"/>
      <c r="I304" s="31"/>
      <c r="J304" s="31"/>
      <c r="K304" s="31"/>
      <c r="L304" s="31"/>
      <c r="M304" s="31" t="e">
        <f t="shared" si="61"/>
        <v>#DIV/0!</v>
      </c>
      <c r="N304" s="171">
        <f t="shared" si="60"/>
        <v>0</v>
      </c>
    </row>
    <row r="305" spans="1:14" hidden="1">
      <c r="A305" s="215"/>
      <c r="B305" s="211" t="s">
        <v>23</v>
      </c>
      <c r="C305" s="31"/>
      <c r="D305" s="31"/>
      <c r="E305" s="31"/>
      <c r="F305" s="31">
        <v>0</v>
      </c>
      <c r="G305" s="31"/>
      <c r="H305" s="31"/>
      <c r="I305" s="31"/>
      <c r="J305" s="31"/>
      <c r="K305" s="31"/>
      <c r="L305" s="31"/>
      <c r="M305" s="31" t="e">
        <f t="shared" si="61"/>
        <v>#DIV/0!</v>
      </c>
      <c r="N305" s="171">
        <f t="shared" si="60"/>
        <v>0</v>
      </c>
    </row>
    <row r="306" spans="1:14" hidden="1">
      <c r="A306" s="215"/>
      <c r="B306" s="211" t="s">
        <v>24</v>
      </c>
      <c r="C306" s="31"/>
      <c r="D306" s="31"/>
      <c r="E306" s="31"/>
      <c r="F306" s="31">
        <v>0</v>
      </c>
      <c r="G306" s="31"/>
      <c r="H306" s="31"/>
      <c r="I306" s="31"/>
      <c r="J306" s="31"/>
      <c r="K306" s="31"/>
      <c r="L306" s="31"/>
      <c r="M306" s="31" t="e">
        <f t="shared" si="61"/>
        <v>#DIV/0!</v>
      </c>
      <c r="N306" s="171">
        <f t="shared" si="60"/>
        <v>0</v>
      </c>
    </row>
    <row r="307" spans="1:14" hidden="1">
      <c r="A307" s="215"/>
      <c r="B307" s="211" t="s">
        <v>25</v>
      </c>
      <c r="C307" s="33"/>
      <c r="D307" s="33"/>
      <c r="E307" s="33"/>
      <c r="F307" s="31">
        <v>0</v>
      </c>
      <c r="G307" s="33"/>
      <c r="H307" s="33"/>
      <c r="I307" s="33"/>
      <c r="J307" s="33"/>
      <c r="K307" s="33"/>
      <c r="L307" s="33"/>
      <c r="M307" s="31" t="e">
        <f t="shared" si="61"/>
        <v>#DIV/0!</v>
      </c>
      <c r="N307" s="171">
        <f t="shared" si="60"/>
        <v>0</v>
      </c>
    </row>
    <row r="308" spans="1:14" hidden="1">
      <c r="A308" s="215"/>
      <c r="B308" s="211" t="s">
        <v>26</v>
      </c>
      <c r="C308" s="31"/>
      <c r="D308" s="31"/>
      <c r="E308" s="31"/>
      <c r="F308" s="31">
        <v>0</v>
      </c>
      <c r="G308" s="31"/>
      <c r="H308" s="31"/>
      <c r="I308" s="31"/>
      <c r="J308" s="31"/>
      <c r="K308" s="31"/>
      <c r="L308" s="31"/>
      <c r="M308" s="31" t="e">
        <f t="shared" si="61"/>
        <v>#DIV/0!</v>
      </c>
      <c r="N308" s="171">
        <f t="shared" si="60"/>
        <v>0</v>
      </c>
    </row>
    <row r="309" spans="1:14" hidden="1">
      <c r="A309" s="215"/>
      <c r="B309" s="211" t="s">
        <v>27</v>
      </c>
      <c r="C309" s="31"/>
      <c r="D309" s="31"/>
      <c r="E309" s="31"/>
      <c r="F309" s="31">
        <v>0</v>
      </c>
      <c r="G309" s="31"/>
      <c r="H309" s="31"/>
      <c r="I309" s="31"/>
      <c r="J309" s="31"/>
      <c r="K309" s="31"/>
      <c r="L309" s="31"/>
      <c r="M309" s="31" t="e">
        <f t="shared" si="61"/>
        <v>#DIV/0!</v>
      </c>
      <c r="N309" s="171">
        <f t="shared" si="60"/>
        <v>0</v>
      </c>
    </row>
    <row r="310" spans="1:14" hidden="1">
      <c r="A310" s="215"/>
      <c r="B310" s="14" t="s">
        <v>28</v>
      </c>
      <c r="C310" s="34"/>
      <c r="D310" s="34"/>
      <c r="E310" s="34"/>
      <c r="F310" s="31">
        <v>0</v>
      </c>
      <c r="G310" s="34"/>
      <c r="H310" s="34"/>
      <c r="I310" s="34"/>
      <c r="J310" s="34"/>
      <c r="K310" s="34"/>
      <c r="L310" s="34"/>
      <c r="M310" s="31" t="e">
        <f t="shared" si="61"/>
        <v>#DIV/0!</v>
      </c>
      <c r="N310" s="171">
        <f t="shared" si="60"/>
        <v>0</v>
      </c>
    </row>
    <row r="311" spans="1:14" hidden="1">
      <c r="A311" s="215"/>
      <c r="B311" s="14" t="s">
        <v>29</v>
      </c>
      <c r="C311" s="34"/>
      <c r="D311" s="34"/>
      <c r="E311" s="34"/>
      <c r="F311" s="31">
        <v>0</v>
      </c>
      <c r="G311" s="34"/>
      <c r="H311" s="34"/>
      <c r="I311" s="34"/>
      <c r="J311" s="34"/>
      <c r="K311" s="34"/>
      <c r="L311" s="34"/>
      <c r="M311" s="31" t="e">
        <f t="shared" si="61"/>
        <v>#DIV/0!</v>
      </c>
      <c r="N311" s="171">
        <f t="shared" si="60"/>
        <v>0</v>
      </c>
    </row>
    <row r="312" spans="1:14" hidden="1">
      <c r="A312" s="215"/>
      <c r="B312" s="14" t="s">
        <v>30</v>
      </c>
      <c r="C312" s="34"/>
      <c r="D312" s="34"/>
      <c r="E312" s="34"/>
      <c r="F312" s="31">
        <v>0</v>
      </c>
      <c r="G312" s="34"/>
      <c r="H312" s="34"/>
      <c r="I312" s="34"/>
      <c r="J312" s="34"/>
      <c r="K312" s="34"/>
      <c r="L312" s="34"/>
      <c r="M312" s="31" t="e">
        <f t="shared" si="61"/>
        <v>#DIV/0!</v>
      </c>
      <c r="N312" s="171">
        <f t="shared" si="60"/>
        <v>0</v>
      </c>
    </row>
    <row r="313" spans="1:14" ht="14.25" hidden="1" thickBot="1">
      <c r="A313" s="216"/>
      <c r="B313" s="15" t="s">
        <v>138</v>
      </c>
      <c r="C313" s="16">
        <f>C301+C303+C304+C305+C306+C307+C308+C309</f>
        <v>0</v>
      </c>
      <c r="D313" s="16">
        <f t="shared" ref="D313:E313" si="62">D301+D303+D304+D305+D306+D307+D308+D309</f>
        <v>0</v>
      </c>
      <c r="E313" s="16">
        <f t="shared" si="62"/>
        <v>0</v>
      </c>
      <c r="F313" s="16">
        <v>0</v>
      </c>
      <c r="G313" s="16">
        <f t="shared" ref="G313:L313" si="63">G301+G303+G304+G305+G306+G307+G308+G309</f>
        <v>0</v>
      </c>
      <c r="H313" s="16">
        <f t="shared" si="63"/>
        <v>0</v>
      </c>
      <c r="I313" s="16">
        <f t="shared" si="63"/>
        <v>0</v>
      </c>
      <c r="J313" s="16">
        <f t="shared" si="63"/>
        <v>0</v>
      </c>
      <c r="K313" s="16">
        <f t="shared" si="63"/>
        <v>0</v>
      </c>
      <c r="L313" s="16">
        <f t="shared" si="63"/>
        <v>0</v>
      </c>
      <c r="M313" s="16" t="e">
        <f>(K313-L313)/L313*100</f>
        <v>#DIV/0!</v>
      </c>
      <c r="N313" s="172">
        <f t="shared" si="60"/>
        <v>0</v>
      </c>
    </row>
    <row r="314" spans="1:14" ht="14.25" thickTop="1">
      <c r="A314" s="215" t="s">
        <v>94</v>
      </c>
      <c r="B314" s="211" t="s">
        <v>19</v>
      </c>
      <c r="C314" s="32">
        <v>57.75</v>
      </c>
      <c r="D314" s="32">
        <v>57.75</v>
      </c>
      <c r="E314" s="32">
        <v>61.23</v>
      </c>
      <c r="F314" s="26">
        <f>(D314-E314)/E314*100</f>
        <v>-5.6834884860362518</v>
      </c>
      <c r="G314" s="31">
        <v>503</v>
      </c>
      <c r="H314" s="31">
        <v>90380.91</v>
      </c>
      <c r="I314" s="31">
        <v>76</v>
      </c>
      <c r="J314" s="31">
        <v>20.46</v>
      </c>
      <c r="K314" s="31">
        <v>20.46</v>
      </c>
      <c r="L314" s="31">
        <v>37.770000000000003</v>
      </c>
      <c r="M314" s="32">
        <f>(K314-L314)/L314*100</f>
        <v>-45.830023828435266</v>
      </c>
      <c r="N314" s="171">
        <f t="shared" ref="N314:N326" si="64">D314/D327*100</f>
        <v>0.6373394506787301</v>
      </c>
    </row>
    <row r="315" spans="1:14">
      <c r="A315" s="215"/>
      <c r="B315" s="211" t="s">
        <v>20</v>
      </c>
      <c r="C315" s="21">
        <v>0</v>
      </c>
      <c r="D315" s="21">
        <v>0</v>
      </c>
      <c r="E315" s="21">
        <v>0</v>
      </c>
      <c r="F315" s="31">
        <v>0</v>
      </c>
      <c r="G315" s="31">
        <v>33</v>
      </c>
      <c r="H315" s="31">
        <v>660</v>
      </c>
      <c r="I315" s="31">
        <v>9</v>
      </c>
      <c r="J315" s="31">
        <v>60.15</v>
      </c>
      <c r="K315" s="31">
        <v>60.15</v>
      </c>
      <c r="L315" s="31">
        <v>10.1</v>
      </c>
      <c r="M315" s="31">
        <f>(K315-L315)/L315*100</f>
        <v>495.54455445544551</v>
      </c>
      <c r="N315" s="171">
        <f t="shared" si="64"/>
        <v>0</v>
      </c>
    </row>
    <row r="316" spans="1:14">
      <c r="A316" s="215"/>
      <c r="B316" s="211" t="s">
        <v>21</v>
      </c>
      <c r="C316" s="31">
        <v>0.18</v>
      </c>
      <c r="D316" s="31">
        <v>0.18</v>
      </c>
      <c r="E316" s="31">
        <v>0.71</v>
      </c>
      <c r="F316" s="12">
        <f>(D316-E316)/E316*100</f>
        <v>-74.647887323943678</v>
      </c>
      <c r="G316" s="31">
        <v>1</v>
      </c>
      <c r="H316" s="31">
        <v>490</v>
      </c>
      <c r="I316" s="21">
        <v>0</v>
      </c>
      <c r="J316" s="21">
        <v>0</v>
      </c>
      <c r="K316" s="21">
        <v>0</v>
      </c>
      <c r="L316" s="21">
        <v>0</v>
      </c>
      <c r="M316" s="31">
        <v>0</v>
      </c>
      <c r="N316" s="171">
        <f t="shared" si="64"/>
        <v>2.7786039750875183E-2</v>
      </c>
    </row>
    <row r="317" spans="1:14">
      <c r="A317" s="215"/>
      <c r="B317" s="211" t="s">
        <v>22</v>
      </c>
      <c r="C317" s="31">
        <v>0.02</v>
      </c>
      <c r="D317" s="31">
        <v>0.02</v>
      </c>
      <c r="E317" s="31">
        <v>0.01</v>
      </c>
      <c r="F317" s="12">
        <f>(D317-E317)/E317*100</f>
        <v>100</v>
      </c>
      <c r="G317" s="31">
        <v>2</v>
      </c>
      <c r="H317" s="31">
        <v>232</v>
      </c>
      <c r="I317" s="31">
        <v>3</v>
      </c>
      <c r="J317" s="31">
        <v>7.5</v>
      </c>
      <c r="K317" s="31">
        <v>7.5</v>
      </c>
      <c r="L317" s="31">
        <v>0</v>
      </c>
      <c r="M317" s="31">
        <v>0</v>
      </c>
      <c r="N317" s="171">
        <f t="shared" si="64"/>
        <v>3.165341681280508E-3</v>
      </c>
    </row>
    <row r="318" spans="1:14">
      <c r="A318" s="215"/>
      <c r="B318" s="211" t="s">
        <v>23</v>
      </c>
      <c r="C318" s="21">
        <v>0</v>
      </c>
      <c r="D318" s="21">
        <v>0</v>
      </c>
      <c r="E318" s="21">
        <v>0</v>
      </c>
      <c r="F318" s="3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31">
        <v>0</v>
      </c>
      <c r="N318" s="171">
        <f t="shared" si="64"/>
        <v>0</v>
      </c>
    </row>
    <row r="319" spans="1:14">
      <c r="A319" s="215"/>
      <c r="B319" s="211" t="s">
        <v>24</v>
      </c>
      <c r="C319" s="31">
        <v>46.77</v>
      </c>
      <c r="D319" s="31">
        <v>46.77</v>
      </c>
      <c r="E319" s="31">
        <v>58.21</v>
      </c>
      <c r="F319" s="12">
        <f>(D319-E319)/E319*100</f>
        <v>-19.652980587527914</v>
      </c>
      <c r="G319" s="31">
        <v>8</v>
      </c>
      <c r="H319" s="31">
        <v>3389</v>
      </c>
      <c r="I319" s="31">
        <v>2</v>
      </c>
      <c r="J319" s="31">
        <v>1.7</v>
      </c>
      <c r="K319" s="31">
        <v>1.7</v>
      </c>
      <c r="L319" s="31">
        <v>0</v>
      </c>
      <c r="M319" s="31">
        <v>0</v>
      </c>
      <c r="N319" s="171">
        <f t="shared" si="64"/>
        <v>4.1138686689551269</v>
      </c>
    </row>
    <row r="320" spans="1:14">
      <c r="A320" s="215"/>
      <c r="B320" s="211" t="s">
        <v>25</v>
      </c>
      <c r="C320" s="21">
        <v>0</v>
      </c>
      <c r="D320" s="21">
        <v>0</v>
      </c>
      <c r="E320" s="21">
        <v>0</v>
      </c>
      <c r="F320" s="3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31">
        <v>0</v>
      </c>
      <c r="N320" s="171">
        <f t="shared" si="64"/>
        <v>0</v>
      </c>
    </row>
    <row r="321" spans="1:14">
      <c r="A321" s="215"/>
      <c r="B321" s="211" t="s">
        <v>26</v>
      </c>
      <c r="C321" s="31">
        <v>3.42</v>
      </c>
      <c r="D321" s="31">
        <v>3.42</v>
      </c>
      <c r="E321" s="31">
        <v>5.67</v>
      </c>
      <c r="F321" s="12">
        <f>(D321-E321)/E321*100</f>
        <v>-39.682539682539684</v>
      </c>
      <c r="G321" s="31">
        <v>222</v>
      </c>
      <c r="H321" s="31">
        <v>19216.080000000002</v>
      </c>
      <c r="I321" s="31">
        <v>27</v>
      </c>
      <c r="J321" s="31">
        <v>1</v>
      </c>
      <c r="K321" s="31">
        <v>1</v>
      </c>
      <c r="L321" s="31">
        <v>0.13700000000000001</v>
      </c>
      <c r="M321" s="31">
        <f t="shared" ref="M321" si="65">(K321-L321)/L321*100</f>
        <v>629.92700729927003</v>
      </c>
      <c r="N321" s="171">
        <f t="shared" si="64"/>
        <v>5.8359638821082388E-2</v>
      </c>
    </row>
    <row r="322" spans="1:14">
      <c r="A322" s="215"/>
      <c r="B322" s="211" t="s">
        <v>27</v>
      </c>
      <c r="C322" s="31">
        <v>0.39</v>
      </c>
      <c r="D322" s="31">
        <v>0.39</v>
      </c>
      <c r="E322" s="31">
        <v>0</v>
      </c>
      <c r="F322" s="31">
        <v>0</v>
      </c>
      <c r="G322" s="31">
        <v>1</v>
      </c>
      <c r="H322" s="31">
        <v>120.18</v>
      </c>
      <c r="I322" s="21">
        <v>0</v>
      </c>
      <c r="J322" s="21">
        <v>0</v>
      </c>
      <c r="K322" s="21">
        <v>0</v>
      </c>
      <c r="L322" s="31"/>
      <c r="M322" s="31">
        <v>0</v>
      </c>
      <c r="N322" s="171">
        <f t="shared" si="64"/>
        <v>0.13544813154980931</v>
      </c>
    </row>
    <row r="323" spans="1:14">
      <c r="A323" s="215"/>
      <c r="B323" s="14" t="s">
        <v>28</v>
      </c>
      <c r="C323" s="21">
        <v>0</v>
      </c>
      <c r="D323" s="21">
        <v>0</v>
      </c>
      <c r="E323" s="34">
        <v>0</v>
      </c>
      <c r="F323" s="3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34">
        <v>0</v>
      </c>
      <c r="M323" s="31">
        <v>0</v>
      </c>
      <c r="N323" s="171">
        <f t="shared" si="64"/>
        <v>0</v>
      </c>
    </row>
    <row r="324" spans="1:14">
      <c r="A324" s="215"/>
      <c r="B324" s="14" t="s">
        <v>29</v>
      </c>
      <c r="C324" s="34">
        <v>0.39</v>
      </c>
      <c r="D324" s="34">
        <v>0.39</v>
      </c>
      <c r="E324" s="34">
        <v>0</v>
      </c>
      <c r="F324" s="31">
        <v>0</v>
      </c>
      <c r="G324" s="34">
        <v>1</v>
      </c>
      <c r="H324" s="34">
        <v>120.18</v>
      </c>
      <c r="I324" s="21">
        <v>0</v>
      </c>
      <c r="J324" s="21">
        <v>0</v>
      </c>
      <c r="K324" s="21">
        <v>0</v>
      </c>
      <c r="L324" s="34">
        <v>0</v>
      </c>
      <c r="M324" s="31">
        <v>0</v>
      </c>
      <c r="N324" s="171">
        <f t="shared" si="64"/>
        <v>1.3488623591104618</v>
      </c>
    </row>
    <row r="325" spans="1:14">
      <c r="A325" s="215"/>
      <c r="B325" s="14" t="s">
        <v>30</v>
      </c>
      <c r="C325" s="21">
        <v>0</v>
      </c>
      <c r="D325" s="21">
        <v>0</v>
      </c>
      <c r="E325" s="34">
        <v>0</v>
      </c>
      <c r="F325" s="3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34">
        <v>0</v>
      </c>
      <c r="M325" s="31">
        <v>0</v>
      </c>
      <c r="N325" s="171">
        <f t="shared" si="64"/>
        <v>0</v>
      </c>
    </row>
    <row r="326" spans="1:14" ht="14.25" thickBot="1">
      <c r="A326" s="216"/>
      <c r="B326" s="15" t="s">
        <v>138</v>
      </c>
      <c r="C326" s="16">
        <f>C314+C316+C317+C318+C319+C320+C321+C322</f>
        <v>108.53</v>
      </c>
      <c r="D326" s="16">
        <f t="shared" ref="D326:E326" si="66">D314+D316+D317+D318+D319+D320+D321+D322</f>
        <v>108.53</v>
      </c>
      <c r="E326" s="16">
        <f t="shared" si="66"/>
        <v>125.83</v>
      </c>
      <c r="F326" s="17">
        <f t="shared" ref="F326:F339" si="67">(D326-E326)/E326*100</f>
        <v>-13.748708575061588</v>
      </c>
      <c r="G326" s="16">
        <f t="shared" ref="G326:L326" si="68">G314+G316+G317+G318+G319+G320+G321+G322</f>
        <v>737</v>
      </c>
      <c r="H326" s="16">
        <f t="shared" si="68"/>
        <v>113828.17</v>
      </c>
      <c r="I326" s="16">
        <f t="shared" si="68"/>
        <v>108</v>
      </c>
      <c r="J326" s="16">
        <f t="shared" si="68"/>
        <v>30.66</v>
      </c>
      <c r="K326" s="16">
        <f t="shared" si="68"/>
        <v>30.66</v>
      </c>
      <c r="L326" s="16">
        <f t="shared" si="68"/>
        <v>37.907000000000004</v>
      </c>
      <c r="M326" s="16">
        <f>(K326-L326)/L326*100</f>
        <v>-19.117841031999376</v>
      </c>
      <c r="N326" s="172">
        <f t="shared" si="64"/>
        <v>0.50486740715781564</v>
      </c>
    </row>
    <row r="327" spans="1:14" ht="14.25" thickTop="1">
      <c r="A327" s="229" t="s">
        <v>137</v>
      </c>
      <c r="B327" s="18" t="s">
        <v>19</v>
      </c>
      <c r="C327" s="111">
        <f t="shared" ref="C327:C338" si="69">C6+C19+C32+C53+C66+C79+C100+C113+C126+C147+C160+C173+C194+C207+C220+C241+C254+C267+C288+C301+C314</f>
        <v>9061.1054969999968</v>
      </c>
      <c r="D327" s="111">
        <f t="shared" ref="D327:E327" si="70">D6+D19+D32+D53+D66+D79+D100+D113+D126+D147+D160+D173+D194+D207+D220+D241+D254+D267+D288+D301+D314</f>
        <v>9061.1054969999968</v>
      </c>
      <c r="E327" s="111">
        <f t="shared" si="70"/>
        <v>9042.054269000002</v>
      </c>
      <c r="F327" s="157">
        <f t="shared" si="67"/>
        <v>0.2106957936020192</v>
      </c>
      <c r="G327" s="111">
        <f t="shared" ref="G327:G338" si="71">G6+G19+G32+G53+G66+G79+G100+G113+G126+G147+G160+G173+G194+G207+G220+G241+G254+G267+G288+G301+G314</f>
        <v>71453</v>
      </c>
      <c r="H327" s="111">
        <f t="shared" ref="H327:K327" si="72">H6+H19+H32+H53+H66+H79+H100+H113+H126+H147+H160+H173+H194+H207+H220+H241+H254+H267+H288+H301+H314</f>
        <v>10839204.071637996</v>
      </c>
      <c r="I327" s="111">
        <f t="shared" si="72"/>
        <v>9023</v>
      </c>
      <c r="J327" s="111">
        <f t="shared" si="72"/>
        <v>7813.9475639999991</v>
      </c>
      <c r="K327" s="111">
        <f t="shared" si="72"/>
        <v>7813.9475639999991</v>
      </c>
      <c r="L327" s="111">
        <f t="shared" ref="L327:L338" si="73">L6+L19+L32+L53+L66+L79+L100+L113+L126+L147+L160+L173+L194+L207+L220+L241+L254+L267+L288+L301+L314</f>
        <v>4985.3114019999985</v>
      </c>
      <c r="M327" s="111">
        <f t="shared" ref="M327:M339" si="74">(K327-L327)/L327*100</f>
        <v>56.73940771012245</v>
      </c>
      <c r="N327" s="173">
        <f>D327/D339*100</f>
        <v>42.151081159622393</v>
      </c>
    </row>
    <row r="328" spans="1:14">
      <c r="A328" s="230"/>
      <c r="B328" s="211" t="s">
        <v>20</v>
      </c>
      <c r="C328" s="31">
        <f t="shared" si="69"/>
        <v>2937.6690159999998</v>
      </c>
      <c r="D328" s="31">
        <f t="shared" ref="D328:E328" si="75">D7+D20+D33+D54+D67+D80+D101+D114+D127+D148+D161+D174+D195+D208+D221+D242+D255+D268+D289+D302+D315</f>
        <v>2937.6690159999998</v>
      </c>
      <c r="E328" s="31">
        <f t="shared" si="75"/>
        <v>2602.3673169999993</v>
      </c>
      <c r="F328" s="155">
        <f t="shared" si="67"/>
        <v>12.884487781937533</v>
      </c>
      <c r="G328" s="31">
        <f t="shared" si="71"/>
        <v>36052</v>
      </c>
      <c r="H328" s="31">
        <f t="shared" ref="H328:K328" si="76">H7+H20+H33+H54+H67+H80+H101+H114+H127+H148+H161+H174+H195+H208+H221+H242+H255+H268+H289+H302+H315</f>
        <v>912707.12</v>
      </c>
      <c r="I328" s="31">
        <f t="shared" si="76"/>
        <v>5426</v>
      </c>
      <c r="J328" s="31">
        <f t="shared" si="76"/>
        <v>2886.2896770000002</v>
      </c>
      <c r="K328" s="31">
        <f t="shared" si="76"/>
        <v>2886.2896770000002</v>
      </c>
      <c r="L328" s="31">
        <f t="shared" si="73"/>
        <v>1843.4030469999998</v>
      </c>
      <c r="M328" s="31">
        <f t="shared" si="74"/>
        <v>56.573988618344764</v>
      </c>
      <c r="N328" s="171">
        <f>D328/D339*100</f>
        <v>13.665653176041385</v>
      </c>
    </row>
    <row r="329" spans="1:14">
      <c r="A329" s="230"/>
      <c r="B329" s="211" t="s">
        <v>21</v>
      </c>
      <c r="C329" s="31">
        <f t="shared" si="69"/>
        <v>647.807322</v>
      </c>
      <c r="D329" s="31">
        <f t="shared" ref="D329:E329" si="77">D8+D21+D34+D55+D68+D81+D102+D115+D128+D149+D162+D175+D196+D209+D222+D243+D256+D269+D290+D303+D316</f>
        <v>647.807322</v>
      </c>
      <c r="E329" s="31">
        <f t="shared" si="77"/>
        <v>656.86908400000004</v>
      </c>
      <c r="F329" s="155">
        <f t="shared" si="67"/>
        <v>-1.3795385139483964</v>
      </c>
      <c r="G329" s="31">
        <f t="shared" si="71"/>
        <v>361</v>
      </c>
      <c r="H329" s="31">
        <f t="shared" ref="H329:K329" si="78">H8+H21+H34+H55+H68+H81+H102+H115+H128+H149+H162+H175+H196+H209+H222+H243+H256+H269+H290+H303+H316</f>
        <v>831276.32731599989</v>
      </c>
      <c r="I329" s="31">
        <f t="shared" si="78"/>
        <v>39</v>
      </c>
      <c r="J329" s="31">
        <f t="shared" si="78"/>
        <v>112.595393</v>
      </c>
      <c r="K329" s="31">
        <f t="shared" si="78"/>
        <v>112.595393</v>
      </c>
      <c r="L329" s="31">
        <f t="shared" si="73"/>
        <v>95.025242999999989</v>
      </c>
      <c r="M329" s="31">
        <f t="shared" si="74"/>
        <v>18.48998165676884</v>
      </c>
      <c r="N329" s="171">
        <f>D329/D339*100</f>
        <v>3.0135151847045809</v>
      </c>
    </row>
    <row r="330" spans="1:14">
      <c r="A330" s="230"/>
      <c r="B330" s="211" t="s">
        <v>22</v>
      </c>
      <c r="C330" s="31">
        <f t="shared" si="69"/>
        <v>631.84332100000006</v>
      </c>
      <c r="D330" s="31">
        <f t="shared" ref="D330:E330" si="79">D9+D22+D35+D56+D69+D82+D103+D116+D129+D150+D163+D176+D197+D210+D223+D244+D257+D270+D291+D304+D317</f>
        <v>631.84332100000006</v>
      </c>
      <c r="E330" s="31">
        <f t="shared" si="79"/>
        <v>598.96886500000005</v>
      </c>
      <c r="F330" s="155">
        <f t="shared" si="67"/>
        <v>5.4885083217138515</v>
      </c>
      <c r="G330" s="31">
        <f t="shared" si="71"/>
        <v>26714</v>
      </c>
      <c r="H330" s="31">
        <f t="shared" ref="H330:K330" si="80">H9+H22+H35+H56+H69+H82+H103+H116+H129+H150+H163+H176+H197+H210+H223+H244+H257+H270+H291+H304+H317</f>
        <v>1257037.2819120002</v>
      </c>
      <c r="I330" s="31">
        <f t="shared" si="80"/>
        <v>467</v>
      </c>
      <c r="J330" s="31">
        <f t="shared" si="80"/>
        <v>109.70605</v>
      </c>
      <c r="K330" s="31">
        <f t="shared" si="80"/>
        <v>109.70605</v>
      </c>
      <c r="L330" s="31">
        <f t="shared" si="73"/>
        <v>84.050926000000004</v>
      </c>
      <c r="M330" s="31">
        <f t="shared" si="74"/>
        <v>30.523309166159574</v>
      </c>
      <c r="N330" s="171">
        <f>D330/D339*100</f>
        <v>2.9392527338362977</v>
      </c>
    </row>
    <row r="331" spans="1:14">
      <c r="A331" s="230"/>
      <c r="B331" s="211" t="s">
        <v>23</v>
      </c>
      <c r="C331" s="31">
        <f t="shared" si="69"/>
        <v>56.187697999999997</v>
      </c>
      <c r="D331" s="31">
        <f t="shared" ref="D331:E331" si="81">D10+D23+D36+D57+D70+D83+D104+D117+D130+D151+D164+D177+D198+D211+D224+D245+D258+D271+D292+D305+D318</f>
        <v>56.187697999999997</v>
      </c>
      <c r="E331" s="31">
        <f t="shared" si="81"/>
        <v>53.648649000000006</v>
      </c>
      <c r="F331" s="155">
        <f t="shared" si="67"/>
        <v>4.7327361402893686</v>
      </c>
      <c r="G331" s="31">
        <f t="shared" si="71"/>
        <v>374</v>
      </c>
      <c r="H331" s="31">
        <f t="shared" ref="H331:K331" si="82">H10+H23+H36+H57+H70+H83+H104+H117+H130+H151+H164+H177+H198+H211+H224+H245+H258+H271+H292+H305+H318</f>
        <v>213651.703309</v>
      </c>
      <c r="I331" s="31">
        <f t="shared" si="82"/>
        <v>1</v>
      </c>
      <c r="J331" s="31">
        <f t="shared" si="82"/>
        <v>7.6747430000000003</v>
      </c>
      <c r="K331" s="31">
        <f t="shared" si="82"/>
        <v>8.5947430000000011</v>
      </c>
      <c r="L331" s="31">
        <f t="shared" si="73"/>
        <v>4.1331300000000004</v>
      </c>
      <c r="M331" s="31">
        <f t="shared" si="74"/>
        <v>107.94756032353206</v>
      </c>
      <c r="N331" s="171">
        <f>D331/D339*100</f>
        <v>0.26137784394569591</v>
      </c>
    </row>
    <row r="332" spans="1:14">
      <c r="A332" s="230"/>
      <c r="B332" s="211" t="s">
        <v>24</v>
      </c>
      <c r="C332" s="31">
        <f t="shared" si="69"/>
        <v>1136.886074</v>
      </c>
      <c r="D332" s="31">
        <f t="shared" ref="D332:E332" si="83">D11+D24+D37+D58+D71+D84+D105+D118+D131+D152+D165+D178+D199+D212+D225+D246+D259+D272+D293+D306+D319</f>
        <v>1136.886074</v>
      </c>
      <c r="E332" s="31">
        <f t="shared" si="83"/>
        <v>996.68069400000013</v>
      </c>
      <c r="F332" s="155">
        <f t="shared" si="67"/>
        <v>14.067231445741225</v>
      </c>
      <c r="G332" s="31">
        <f t="shared" si="71"/>
        <v>8521</v>
      </c>
      <c r="H332" s="31">
        <f t="shared" ref="H332:K332" si="84">H11+H24+H37+H58+H71+H84+H105+H118+H131+H152+H165+H178+H199+H212+H225+H246+H259+H272+H293+H306+H319</f>
        <v>2105555.0576540004</v>
      </c>
      <c r="I332" s="31">
        <f t="shared" si="84"/>
        <v>293</v>
      </c>
      <c r="J332" s="31">
        <f t="shared" si="84"/>
        <v>730.15549060000012</v>
      </c>
      <c r="K332" s="31">
        <f t="shared" si="84"/>
        <v>730.60549060000017</v>
      </c>
      <c r="L332" s="31">
        <f t="shared" si="73"/>
        <v>420.10559600000005</v>
      </c>
      <c r="M332" s="31">
        <f t="shared" si="74"/>
        <v>73.909963960584818</v>
      </c>
      <c r="N332" s="171">
        <f>D332/D339*100</f>
        <v>5.288645760750101</v>
      </c>
    </row>
    <row r="333" spans="1:14">
      <c r="A333" s="230"/>
      <c r="B333" s="211" t="s">
        <v>25</v>
      </c>
      <c r="C333" s="31">
        <f t="shared" si="69"/>
        <v>3814.7558120000003</v>
      </c>
      <c r="D333" s="31">
        <f t="shared" ref="D333:E333" si="85">D12+D25+D38+D59+D72+D85+D106+D119+D132+D153+D166+D179+D200+D213+D226+D247+D260+D273+D294+D307+D320</f>
        <v>3814.7558120000003</v>
      </c>
      <c r="E333" s="31">
        <f t="shared" si="85"/>
        <v>1725.877692</v>
      </c>
      <c r="F333" s="155">
        <f t="shared" si="67"/>
        <v>121.03280143677762</v>
      </c>
      <c r="G333" s="31">
        <f t="shared" si="71"/>
        <v>537</v>
      </c>
      <c r="H333" s="31">
        <f t="shared" ref="H333:K333" si="86">H12+H25+H38+H59+H72+H85+H106+H119+H132+H153+H166+H179+H200+H213+H226+H247+H260+H273+H294+H307+H320</f>
        <v>67157.252257</v>
      </c>
      <c r="I333" s="31">
        <f t="shared" si="86"/>
        <v>438</v>
      </c>
      <c r="J333" s="31">
        <f t="shared" si="86"/>
        <v>290.792258</v>
      </c>
      <c r="K333" s="31">
        <f t="shared" si="86"/>
        <v>290.792258</v>
      </c>
      <c r="L333" s="31">
        <f t="shared" si="73"/>
        <v>490.25667499999997</v>
      </c>
      <c r="M333" s="31">
        <f t="shared" si="74"/>
        <v>-40.685711622386371</v>
      </c>
      <c r="N333" s="171">
        <f>D333/D339*100</f>
        <v>17.745746574630495</v>
      </c>
    </row>
    <row r="334" spans="1:14">
      <c r="A334" s="230"/>
      <c r="B334" s="211" t="s">
        <v>26</v>
      </c>
      <c r="C334" s="31">
        <f t="shared" si="69"/>
        <v>5860.2144719999997</v>
      </c>
      <c r="D334" s="31">
        <f t="shared" ref="D334:E334" si="87">D13+D26+D39+D60+D73+D86+D107+D120+D133+D154+D167+D180+D201+D214+D227+D248+D261+D274+D295+D308+D321</f>
        <v>5860.2144719999997</v>
      </c>
      <c r="E334" s="31">
        <f t="shared" si="87"/>
        <v>2882.9750770000005</v>
      </c>
      <c r="F334" s="155">
        <f t="shared" si="67"/>
        <v>103.26968896651334</v>
      </c>
      <c r="G334" s="31">
        <f t="shared" si="71"/>
        <v>80962</v>
      </c>
      <c r="H334" s="31">
        <f t="shared" ref="H334:K334" si="88">H13+H26+H39+H60+H73+H86+H107+H120+H133+H154+H167+H180+H201+H214+H227+H248+H261+H274+H295+H308+H321</f>
        <v>33415759.418999992</v>
      </c>
      <c r="I334" s="31">
        <f t="shared" si="88"/>
        <v>66404</v>
      </c>
      <c r="J334" s="31">
        <f t="shared" si="88"/>
        <v>1043.1439370000005</v>
      </c>
      <c r="K334" s="31">
        <f t="shared" si="88"/>
        <v>1043.1439370000005</v>
      </c>
      <c r="L334" s="31">
        <f t="shared" si="73"/>
        <v>1370.7346340000001</v>
      </c>
      <c r="M334" s="31">
        <f t="shared" si="74"/>
        <v>-23.898914412342748</v>
      </c>
      <c r="N334" s="171">
        <f>D334/D339*100</f>
        <v>27.260953523148874</v>
      </c>
    </row>
    <row r="335" spans="1:14">
      <c r="A335" s="230"/>
      <c r="B335" s="211" t="s">
        <v>27</v>
      </c>
      <c r="C335" s="31">
        <f t="shared" si="69"/>
        <v>287.93309699999998</v>
      </c>
      <c r="D335" s="31">
        <f t="shared" ref="D335:E335" si="89">D14+D27+D40+D61+D74+D87+D108+D121+D134+D155+D168+D181+D202+D215+D228+D249+D262+D275+D296+D309+D322</f>
        <v>287.93309699999998</v>
      </c>
      <c r="E335" s="31">
        <f t="shared" si="89"/>
        <v>330.84946500000001</v>
      </c>
      <c r="F335" s="155">
        <f t="shared" si="67"/>
        <v>-12.971569411484474</v>
      </c>
      <c r="G335" s="31">
        <f t="shared" si="71"/>
        <v>3841</v>
      </c>
      <c r="H335" s="31">
        <f t="shared" ref="H335:K335" si="90">H14+H27+H40+H61+H74+H87+H108+H121+H134+H155+H168+H181+H202+H215+H228+H249+H262+H275+H296+H309+H322</f>
        <v>91863.194414549987</v>
      </c>
      <c r="I335" s="31">
        <f t="shared" si="90"/>
        <v>31</v>
      </c>
      <c r="J335" s="31">
        <f t="shared" si="90"/>
        <v>137.16152500000001</v>
      </c>
      <c r="K335" s="31">
        <f t="shared" si="90"/>
        <v>137.16152500000001</v>
      </c>
      <c r="L335" s="31">
        <f t="shared" si="73"/>
        <v>192.43453099999999</v>
      </c>
      <c r="M335" s="31">
        <f t="shared" si="74"/>
        <v>-28.72301853142978</v>
      </c>
      <c r="N335" s="171">
        <f>D335/D339*100</f>
        <v>1.3394272193615573</v>
      </c>
    </row>
    <row r="336" spans="1:14">
      <c r="A336" s="230"/>
      <c r="B336" s="14" t="s">
        <v>28</v>
      </c>
      <c r="C336" s="31">
        <f t="shared" si="69"/>
        <v>81.668559999999999</v>
      </c>
      <c r="D336" s="31">
        <f t="shared" ref="D336:E336" si="91">D15+D28+D41+D62+D75+D88+D109+D122+D135+D156+D169+D182+D203+D216+D229+D250+D263+D276+D297+D310+D323</f>
        <v>81.668559999999999</v>
      </c>
      <c r="E336" s="31">
        <f t="shared" si="91"/>
        <v>85.085585000000009</v>
      </c>
      <c r="F336" s="155">
        <f t="shared" si="67"/>
        <v>-4.0159857865465804</v>
      </c>
      <c r="G336" s="31">
        <f t="shared" si="71"/>
        <v>27</v>
      </c>
      <c r="H336" s="31">
        <f t="shared" ref="H336:K336" si="92">H15+H28+H41+H62+H75+H88+H109+H122+H135+H156+H169+H182+H203+H216+H229+H250+H263+H276+H297+H310+H323</f>
        <v>27604.98</v>
      </c>
      <c r="I336" s="31">
        <f t="shared" si="92"/>
        <v>0</v>
      </c>
      <c r="J336" s="31">
        <f t="shared" si="92"/>
        <v>71</v>
      </c>
      <c r="K336" s="31">
        <f t="shared" si="92"/>
        <v>71</v>
      </c>
      <c r="L336" s="31">
        <f t="shared" si="73"/>
        <v>0</v>
      </c>
      <c r="M336" s="31">
        <v>0</v>
      </c>
      <c r="N336" s="171">
        <f>D336/D339*100</f>
        <v>0.37991149114081352</v>
      </c>
    </row>
    <row r="337" spans="1:14">
      <c r="A337" s="230"/>
      <c r="B337" s="14" t="s">
        <v>29</v>
      </c>
      <c r="C337" s="31">
        <f t="shared" si="69"/>
        <v>28.913254000000002</v>
      </c>
      <c r="D337" s="31">
        <f>D16+D29+D42+D63+D76+D89+D110+D123+D136+D157+D170+D183+D204+D217+D230+D251+D264+D277+D298+D311+D324</f>
        <v>28.913254000000002</v>
      </c>
      <c r="E337" s="31">
        <f t="shared" ref="E337" si="93">E16+E29+E42+E63+E76+E89+E110+E123+E136+E157+E170+E183+E204+E217+E230+E251+E264+E277+E298+E311+E324</f>
        <v>15.138208000000001</v>
      </c>
      <c r="F337" s="155">
        <f t="shared" si="67"/>
        <v>90.995222155753183</v>
      </c>
      <c r="G337" s="31">
        <f t="shared" si="71"/>
        <v>9</v>
      </c>
      <c r="H337" s="31">
        <f t="shared" ref="H337:K337" si="94">H16+H29+H42+H63+H76+H89+H110+H123+H136+H157+H170+H183+H204+H217+H230+H251+H264+H277+H298+H311+H324</f>
        <v>9194.54313</v>
      </c>
      <c r="I337" s="31">
        <f t="shared" si="94"/>
        <v>0</v>
      </c>
      <c r="J337" s="31">
        <f t="shared" si="94"/>
        <v>0</v>
      </c>
      <c r="K337" s="31">
        <f t="shared" si="94"/>
        <v>0</v>
      </c>
      <c r="L337" s="31">
        <f t="shared" si="73"/>
        <v>0</v>
      </c>
      <c r="M337" s="31">
        <v>0</v>
      </c>
      <c r="N337" s="171">
        <f>D337/D339*100</f>
        <v>0.13450068717843308</v>
      </c>
    </row>
    <row r="338" spans="1:14">
      <c r="A338" s="230"/>
      <c r="B338" s="14" t="s">
        <v>30</v>
      </c>
      <c r="C338" s="31">
        <f t="shared" si="69"/>
        <v>132.925399</v>
      </c>
      <c r="D338" s="31">
        <f t="shared" ref="D338:E338" si="95">D17+D30+D43+D64+D77+D90+D111+D124+D137+D158+D171+D184+D205+D218+D231+D252+D265+D278+D299+D312+D325</f>
        <v>132.925399</v>
      </c>
      <c r="E338" s="31">
        <f t="shared" si="95"/>
        <v>169.83991900000001</v>
      </c>
      <c r="F338" s="155">
        <f t="shared" si="67"/>
        <v>-21.734890252744414</v>
      </c>
      <c r="G338" s="31">
        <f t="shared" si="71"/>
        <v>71</v>
      </c>
      <c r="H338" s="31">
        <f t="shared" ref="H338:K338" si="96">H17+H30+H43+H64+H77+H90+H111+H124+H137+H158+H171+H184+H205+H218+H231+H252+H265+H278+H299+H312+H325</f>
        <v>1882.91128355</v>
      </c>
      <c r="I338" s="31">
        <f t="shared" si="96"/>
        <v>12</v>
      </c>
      <c r="J338" s="31">
        <f t="shared" si="96"/>
        <v>64.433327000000006</v>
      </c>
      <c r="K338" s="31">
        <f t="shared" si="96"/>
        <v>64.433327000000006</v>
      </c>
      <c r="L338" s="31">
        <f t="shared" si="73"/>
        <v>94.987084999999993</v>
      </c>
      <c r="M338" s="31">
        <f t="shared" si="74"/>
        <v>-32.166223439744456</v>
      </c>
      <c r="N338" s="171">
        <f>D338/D339*100</f>
        <v>0.61835162202661098</v>
      </c>
    </row>
    <row r="339" spans="1:14" ht="14.25" thickBot="1">
      <c r="A339" s="232"/>
      <c r="B339" s="35" t="s">
        <v>49</v>
      </c>
      <c r="C339" s="36">
        <f>C327+C329+C330+C331+C332+C333+C334+C335</f>
        <v>21496.733292999998</v>
      </c>
      <c r="D339" s="36">
        <f>D327+D329+D330+D331+D332+D333+D334+D335</f>
        <v>21496.733292999998</v>
      </c>
      <c r="E339" s="36">
        <f t="shared" ref="E339:L339" si="97">E327+E329+E330+E331+E332+E333+E334+E335</f>
        <v>16287.923795000004</v>
      </c>
      <c r="F339" s="205">
        <f t="shared" si="67"/>
        <v>31.979579248762025</v>
      </c>
      <c r="G339" s="36">
        <f>G327+G329+G330+G331+G332+G333+G334+G335</f>
        <v>192763</v>
      </c>
      <c r="H339" s="36">
        <f t="shared" si="97"/>
        <v>48821504.307500534</v>
      </c>
      <c r="I339" s="36">
        <f t="shared" si="97"/>
        <v>76696</v>
      </c>
      <c r="J339" s="36">
        <f t="shared" si="97"/>
        <v>10245.176960599998</v>
      </c>
      <c r="K339" s="36">
        <f t="shared" si="97"/>
        <v>10246.546960599999</v>
      </c>
      <c r="L339" s="36">
        <f t="shared" si="97"/>
        <v>7642.0521369999988</v>
      </c>
      <c r="M339" s="36">
        <f t="shared" si="74"/>
        <v>34.081092053664442</v>
      </c>
      <c r="N339" s="206"/>
    </row>
    <row r="340" spans="1:14">
      <c r="A340" s="43" t="s">
        <v>50</v>
      </c>
      <c r="B340" s="43"/>
      <c r="C340" s="43"/>
      <c r="D340" s="43"/>
      <c r="E340" s="43"/>
      <c r="F340" s="163"/>
      <c r="G340" s="43"/>
      <c r="H340" s="43"/>
      <c r="I340" s="43"/>
    </row>
    <row r="341" spans="1:14">
      <c r="A341" s="43" t="s">
        <v>51</v>
      </c>
      <c r="B341" s="43"/>
      <c r="C341" s="43"/>
      <c r="D341" s="43"/>
      <c r="E341" s="43"/>
      <c r="F341" s="163"/>
      <c r="G341" s="43"/>
      <c r="H341" s="43"/>
      <c r="I341" s="43"/>
    </row>
  </sheetData>
  <mergeCells count="106"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</mergeCells>
  <phoneticPr fontId="20" type="noConversion"/>
  <pageMargins left="0.69930555555555596" right="0.69930555555555596" top="0.75" bottom="0.75" header="0.3" footer="0.3"/>
  <pageSetup paperSize="9" orientation="landscape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G9" sqref="G9:H10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33" t="s">
        <v>126</v>
      </c>
      <c r="B2" s="233"/>
      <c r="C2" s="233"/>
      <c r="D2" s="233"/>
      <c r="E2" s="233"/>
      <c r="F2" s="233"/>
      <c r="G2" s="233"/>
      <c r="H2" s="233"/>
    </row>
    <row r="3" spans="1:8" ht="14.25" thickBot="1">
      <c r="B3" s="45"/>
      <c r="C3" s="234" t="s">
        <v>125</v>
      </c>
      <c r="D3" s="234"/>
      <c r="E3" s="234"/>
      <c r="F3" s="234"/>
      <c r="G3" s="234" t="s">
        <v>52</v>
      </c>
      <c r="H3" s="234"/>
    </row>
    <row r="4" spans="1:8">
      <c r="A4" s="240" t="s">
        <v>53</v>
      </c>
      <c r="B4" s="46" t="s">
        <v>54</v>
      </c>
      <c r="C4" s="235" t="s">
        <v>4</v>
      </c>
      <c r="D4" s="236"/>
      <c r="E4" s="236"/>
      <c r="F4" s="237"/>
      <c r="G4" s="238" t="s">
        <v>5</v>
      </c>
      <c r="H4" s="239"/>
    </row>
    <row r="5" spans="1:8">
      <c r="A5" s="241"/>
      <c r="B5" s="47" t="s">
        <v>55</v>
      </c>
      <c r="C5" s="242" t="s">
        <v>9</v>
      </c>
      <c r="D5" s="242" t="s">
        <v>10</v>
      </c>
      <c r="E5" s="242" t="s">
        <v>11</v>
      </c>
      <c r="F5" s="175" t="s">
        <v>12</v>
      </c>
      <c r="G5" s="242" t="s">
        <v>13</v>
      </c>
      <c r="H5" s="244" t="s">
        <v>14</v>
      </c>
    </row>
    <row r="6" spans="1:8">
      <c r="A6" s="241"/>
      <c r="B6" s="177" t="s">
        <v>16</v>
      </c>
      <c r="C6" s="243"/>
      <c r="D6" s="243"/>
      <c r="E6" s="243"/>
      <c r="F6" s="176" t="s">
        <v>17</v>
      </c>
      <c r="G6" s="243"/>
      <c r="H6" s="245"/>
    </row>
    <row r="7" spans="1:8">
      <c r="A7" s="241" t="s">
        <v>56</v>
      </c>
      <c r="B7" s="48" t="s">
        <v>19</v>
      </c>
      <c r="C7" s="71">
        <v>17.066140999999998</v>
      </c>
      <c r="D7" s="71">
        <v>17.066140999999998</v>
      </c>
      <c r="E7" s="71">
        <v>12.930172000000001</v>
      </c>
      <c r="F7" s="12">
        <f t="shared" ref="F7:F27" si="0">(D7-E7)/E7*100</f>
        <v>31.986960420944111</v>
      </c>
      <c r="G7" s="72">
        <v>190</v>
      </c>
      <c r="H7" s="108">
        <v>19476.57</v>
      </c>
    </row>
    <row r="8" spans="1:8" ht="14.25" thickBot="1">
      <c r="A8" s="246"/>
      <c r="B8" s="50" t="s">
        <v>20</v>
      </c>
      <c r="C8" s="71">
        <v>7.5693479999999997</v>
      </c>
      <c r="D8" s="72">
        <v>7.5693479999999997</v>
      </c>
      <c r="E8" s="72">
        <v>5.9570780000000001</v>
      </c>
      <c r="F8" s="12">
        <f t="shared" si="0"/>
        <v>27.064779074573131</v>
      </c>
      <c r="G8" s="72">
        <v>109</v>
      </c>
      <c r="H8" s="108">
        <v>2180</v>
      </c>
    </row>
    <row r="9" spans="1:8" ht="14.25" thickTop="1">
      <c r="A9" s="247" t="s">
        <v>57</v>
      </c>
      <c r="B9" s="53" t="s">
        <v>19</v>
      </c>
      <c r="C9" s="19">
        <v>13.92</v>
      </c>
      <c r="D9" s="19">
        <v>13.92</v>
      </c>
      <c r="E9" s="19">
        <v>9.01</v>
      </c>
      <c r="F9" s="12">
        <f t="shared" si="0"/>
        <v>54.495005549389575</v>
      </c>
      <c r="G9" s="20">
        <v>137</v>
      </c>
      <c r="H9" s="54">
        <v>20624.830000000002</v>
      </c>
    </row>
    <row r="10" spans="1:8" ht="14.25" thickBot="1">
      <c r="A10" s="246"/>
      <c r="B10" s="50" t="s">
        <v>20</v>
      </c>
      <c r="C10" s="20">
        <v>5.22</v>
      </c>
      <c r="D10" s="20">
        <v>5.22</v>
      </c>
      <c r="E10" s="20">
        <v>3.67</v>
      </c>
      <c r="F10" s="12">
        <f t="shared" si="0"/>
        <v>42.234332425068118</v>
      </c>
      <c r="G10" s="20">
        <v>66</v>
      </c>
      <c r="H10" s="54">
        <v>1300</v>
      </c>
    </row>
    <row r="11" spans="1:8" ht="14.25" thickTop="1">
      <c r="A11" s="247" t="s">
        <v>58</v>
      </c>
      <c r="B11" s="177" t="s">
        <v>19</v>
      </c>
      <c r="C11" s="101">
        <v>19.18</v>
      </c>
      <c r="D11" s="101">
        <v>19.18</v>
      </c>
      <c r="E11" s="100">
        <v>8.304583962264152</v>
      </c>
      <c r="F11" s="12">
        <f t="shared" si="0"/>
        <v>130.95678347227869</v>
      </c>
      <c r="G11" s="71">
        <v>278</v>
      </c>
      <c r="H11" s="102">
        <v>13373.251660000002</v>
      </c>
    </row>
    <row r="12" spans="1:8" ht="14.25" thickBot="1">
      <c r="A12" s="246"/>
      <c r="B12" s="50" t="s">
        <v>20</v>
      </c>
      <c r="C12" s="101">
        <v>14.95</v>
      </c>
      <c r="D12" s="101">
        <v>14.95</v>
      </c>
      <c r="E12" s="100">
        <v>6.1929245283018872</v>
      </c>
      <c r="F12" s="12">
        <f t="shared" si="0"/>
        <v>141.40452433544058</v>
      </c>
      <c r="G12" s="103">
        <v>256</v>
      </c>
      <c r="H12" s="104">
        <v>5120</v>
      </c>
    </row>
    <row r="13" spans="1:8" ht="14.25" thickTop="1">
      <c r="A13" s="248" t="s">
        <v>59</v>
      </c>
      <c r="B13" s="56" t="s">
        <v>19</v>
      </c>
      <c r="C13" s="32">
        <v>30.713933000000001</v>
      </c>
      <c r="D13" s="32">
        <v>30.713933000000001</v>
      </c>
      <c r="E13" s="32">
        <v>5.49</v>
      </c>
      <c r="F13" s="12">
        <f t="shared" si="0"/>
        <v>459.45233151183976</v>
      </c>
      <c r="G13" s="32">
        <v>256</v>
      </c>
      <c r="H13" s="55">
        <v>34884.471056000002</v>
      </c>
    </row>
    <row r="14" spans="1:8" ht="14.25" thickBot="1">
      <c r="A14" s="249"/>
      <c r="B14" s="50" t="s">
        <v>20</v>
      </c>
      <c r="C14" s="16">
        <v>8.4419909999999998</v>
      </c>
      <c r="D14" s="16">
        <v>8.4419909999999998</v>
      </c>
      <c r="E14" s="16">
        <v>2.0299999999999998</v>
      </c>
      <c r="F14" s="12">
        <f t="shared" si="0"/>
        <v>315.86162561576361</v>
      </c>
      <c r="G14" s="16">
        <v>116</v>
      </c>
      <c r="H14" s="52">
        <v>2320</v>
      </c>
    </row>
    <row r="15" spans="1:8" ht="14.25" thickTop="1">
      <c r="A15" s="247" t="s">
        <v>60</v>
      </c>
      <c r="B15" s="177" t="s">
        <v>19</v>
      </c>
      <c r="C15" s="31"/>
      <c r="D15" s="31"/>
      <c r="E15" s="31"/>
      <c r="F15" s="12" t="e">
        <f t="shared" si="0"/>
        <v>#DIV/0!</v>
      </c>
      <c r="G15" s="31"/>
      <c r="H15" s="49"/>
    </row>
    <row r="16" spans="1:8" ht="14.25" thickBot="1">
      <c r="A16" s="246"/>
      <c r="B16" s="50" t="s">
        <v>20</v>
      </c>
      <c r="C16" s="31"/>
      <c r="D16" s="31"/>
      <c r="E16" s="31"/>
      <c r="F16" s="12" t="e">
        <f t="shared" si="0"/>
        <v>#DIV/0!</v>
      </c>
      <c r="G16" s="16"/>
      <c r="H16" s="52"/>
    </row>
    <row r="17" spans="1:8" ht="14.25" thickTop="1">
      <c r="A17" s="248" t="s">
        <v>61</v>
      </c>
      <c r="B17" s="177" t="s">
        <v>19</v>
      </c>
      <c r="C17" s="32"/>
      <c r="D17" s="32"/>
      <c r="E17" s="71"/>
      <c r="F17" s="12" t="e">
        <f t="shared" si="0"/>
        <v>#DIV/0!</v>
      </c>
      <c r="G17" s="32"/>
      <c r="H17" s="55"/>
    </row>
    <row r="18" spans="1:8" ht="14.25" thickBot="1">
      <c r="A18" s="248"/>
      <c r="B18" s="50" t="s">
        <v>20</v>
      </c>
      <c r="C18" s="16"/>
      <c r="D18" s="16"/>
      <c r="E18" s="72"/>
      <c r="F18" s="12" t="e">
        <f t="shared" si="0"/>
        <v>#DIV/0!</v>
      </c>
      <c r="G18" s="16"/>
      <c r="H18" s="52"/>
    </row>
    <row r="19" spans="1:8" ht="14.25" thickTop="1">
      <c r="A19" s="250" t="s">
        <v>62</v>
      </c>
      <c r="B19" s="56" t="s">
        <v>19</v>
      </c>
      <c r="C19" s="32">
        <v>31.381599999999999</v>
      </c>
      <c r="D19" s="32">
        <v>31.381599999999999</v>
      </c>
      <c r="E19" s="32">
        <v>22.0549</v>
      </c>
      <c r="F19" s="12">
        <f t="shared" si="0"/>
        <v>42.288561725512238</v>
      </c>
      <c r="G19" s="31">
        <v>313</v>
      </c>
      <c r="H19" s="55">
        <v>44844.455999999998</v>
      </c>
    </row>
    <row r="20" spans="1:8" ht="14.25" thickBot="1">
      <c r="A20" s="249"/>
      <c r="B20" s="50" t="s">
        <v>20</v>
      </c>
      <c r="C20" s="51">
        <v>12.3293</v>
      </c>
      <c r="D20" s="51">
        <v>12.3293</v>
      </c>
      <c r="E20" s="51">
        <v>3.9361000000000002</v>
      </c>
      <c r="F20" s="12">
        <f t="shared" si="0"/>
        <v>213.23645232590636</v>
      </c>
      <c r="G20" s="16">
        <v>158</v>
      </c>
      <c r="H20" s="180">
        <v>3160</v>
      </c>
    </row>
    <row r="21" spans="1:8" ht="14.25" thickTop="1">
      <c r="A21" s="247" t="s">
        <v>63</v>
      </c>
      <c r="B21" s="177" t="s">
        <v>19</v>
      </c>
      <c r="C21" s="71"/>
      <c r="D21" s="106"/>
      <c r="E21" s="106"/>
      <c r="F21" s="12" t="e">
        <f t="shared" si="0"/>
        <v>#DIV/0!</v>
      </c>
      <c r="G21" s="72"/>
      <c r="H21" s="108"/>
    </row>
    <row r="22" spans="1:8" ht="14.25" thickBot="1">
      <c r="A22" s="246"/>
      <c r="B22" s="50" t="s">
        <v>20</v>
      </c>
      <c r="C22" s="72"/>
      <c r="D22" s="107"/>
      <c r="E22" s="107"/>
      <c r="F22" s="12" t="e">
        <f t="shared" si="0"/>
        <v>#DIV/0!</v>
      </c>
      <c r="G22" s="72"/>
      <c r="H22" s="108"/>
    </row>
    <row r="23" spans="1:8" ht="14.25" thickTop="1">
      <c r="A23" s="248" t="s">
        <v>64</v>
      </c>
      <c r="B23" s="177" t="s">
        <v>19</v>
      </c>
      <c r="C23" s="32"/>
      <c r="D23" s="32"/>
      <c r="E23" s="32"/>
      <c r="F23" s="12" t="e">
        <f t="shared" si="0"/>
        <v>#DIV/0!</v>
      </c>
      <c r="G23" s="32"/>
      <c r="H23" s="55"/>
    </row>
    <row r="24" spans="1:8" ht="14.25" thickBot="1">
      <c r="A24" s="249"/>
      <c r="B24" s="50" t="s">
        <v>20</v>
      </c>
      <c r="C24" s="51"/>
      <c r="D24" s="51"/>
      <c r="E24" s="51"/>
      <c r="F24" s="12" t="e">
        <f t="shared" si="0"/>
        <v>#DIV/0!</v>
      </c>
      <c r="G24" s="51"/>
      <c r="H24" s="52"/>
    </row>
    <row r="25" spans="1:8" ht="14.25" thickTop="1">
      <c r="A25" s="247" t="s">
        <v>49</v>
      </c>
      <c r="B25" s="56" t="s">
        <v>19</v>
      </c>
      <c r="C25" s="32">
        <f t="shared" ref="C25:E26" si="1">+C7+C9+C11+C13+C15+C17+C19+C21+C23</f>
        <v>112.261674</v>
      </c>
      <c r="D25" s="32">
        <f t="shared" si="1"/>
        <v>112.261674</v>
      </c>
      <c r="E25" s="32">
        <f t="shared" si="1"/>
        <v>57.789655962264149</v>
      </c>
      <c r="F25" s="26">
        <f t="shared" si="0"/>
        <v>94.259114595361709</v>
      </c>
      <c r="G25" s="32">
        <f>+G7+G9+G11+G13+G15+G17+G19+G21+G23</f>
        <v>1174</v>
      </c>
      <c r="H25" s="32">
        <f>+H7+H9+H11+H13+H15+H17+H19+H21+H23</f>
        <v>133203.57871600002</v>
      </c>
    </row>
    <row r="26" spans="1:8">
      <c r="A26" s="241"/>
      <c r="B26" s="48" t="s">
        <v>20</v>
      </c>
      <c r="C26" s="32">
        <f t="shared" si="1"/>
        <v>48.510638999999998</v>
      </c>
      <c r="D26" s="32">
        <f t="shared" si="1"/>
        <v>48.510638999999998</v>
      </c>
      <c r="E26" s="32">
        <f t="shared" si="1"/>
        <v>21.786102528301889</v>
      </c>
      <c r="F26" s="12">
        <f t="shared" si="0"/>
        <v>122.6678174170015</v>
      </c>
      <c r="G26" s="32">
        <f>+G8+G10+G12+G14+G16+G18+G20+G22+G24</f>
        <v>705</v>
      </c>
      <c r="H26" s="32">
        <f>+H8+H10+H12+H14+H16+H18+H20+H22+H24</f>
        <v>14080</v>
      </c>
    </row>
    <row r="27" spans="1:8" ht="14.25" thickBot="1">
      <c r="A27" s="246"/>
      <c r="B27" s="50" t="s">
        <v>48</v>
      </c>
      <c r="C27" s="16">
        <f>+C25</f>
        <v>112.261674</v>
      </c>
      <c r="D27" s="16">
        <f>+D25</f>
        <v>112.261674</v>
      </c>
      <c r="E27" s="16">
        <f>+E25</f>
        <v>57.789655962264149</v>
      </c>
      <c r="F27" s="17">
        <f t="shared" si="0"/>
        <v>94.259114595361709</v>
      </c>
      <c r="G27" s="16">
        <f>+G25</f>
        <v>1174</v>
      </c>
      <c r="H27" s="16">
        <f>+H25</f>
        <v>133203.57871600002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94"/>
  <sheetViews>
    <sheetView workbookViewId="0">
      <pane xSplit="1" ySplit="6" topLeftCell="B577" activePane="bottomRight" state="frozen"/>
      <selection pane="topRight"/>
      <selection pane="bottomLeft"/>
      <selection pane="bottomRight" activeCell="H501" sqref="H501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9.6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19" t="s">
        <v>119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14.25" thickBot="1">
      <c r="A3" s="272" t="s">
        <v>127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13.5" customHeight="1">
      <c r="A4" s="217" t="s">
        <v>95</v>
      </c>
      <c r="B4" s="9" t="s">
        <v>3</v>
      </c>
      <c r="C4" s="258" t="s">
        <v>4</v>
      </c>
      <c r="D4" s="259"/>
      <c r="E4" s="259"/>
      <c r="F4" s="260"/>
      <c r="G4" s="221" t="s">
        <v>5</v>
      </c>
      <c r="H4" s="260"/>
      <c r="I4" s="221" t="s">
        <v>6</v>
      </c>
      <c r="J4" s="261"/>
      <c r="K4" s="261"/>
      <c r="L4" s="261"/>
      <c r="M4" s="261"/>
      <c r="N4" s="273" t="s">
        <v>7</v>
      </c>
    </row>
    <row r="5" spans="1:14">
      <c r="A5" s="215"/>
      <c r="B5" s="10" t="s">
        <v>8</v>
      </c>
      <c r="C5" s="265" t="s">
        <v>9</v>
      </c>
      <c r="D5" s="265" t="s">
        <v>10</v>
      </c>
      <c r="E5" s="265" t="s">
        <v>11</v>
      </c>
      <c r="F5" s="212" t="s">
        <v>12</v>
      </c>
      <c r="G5" s="265" t="s">
        <v>13</v>
      </c>
      <c r="H5" s="265" t="s">
        <v>14</v>
      </c>
      <c r="I5" s="211" t="s">
        <v>13</v>
      </c>
      <c r="J5" s="262" t="s">
        <v>15</v>
      </c>
      <c r="K5" s="263"/>
      <c r="L5" s="264"/>
      <c r="M5" s="212" t="s">
        <v>12</v>
      </c>
      <c r="N5" s="274"/>
    </row>
    <row r="6" spans="1:14">
      <c r="A6" s="218"/>
      <c r="B6" s="10" t="s">
        <v>16</v>
      </c>
      <c r="C6" s="266"/>
      <c r="D6" s="266"/>
      <c r="E6" s="266"/>
      <c r="F6" s="213" t="s">
        <v>17</v>
      </c>
      <c r="G6" s="267"/>
      <c r="H6" s="267"/>
      <c r="I6" s="24" t="s">
        <v>18</v>
      </c>
      <c r="J6" s="212" t="s">
        <v>9</v>
      </c>
      <c r="K6" s="25" t="s">
        <v>10</v>
      </c>
      <c r="L6" s="97" t="s">
        <v>11</v>
      </c>
      <c r="M6" s="213" t="s">
        <v>17</v>
      </c>
      <c r="N6" s="181" t="s">
        <v>17</v>
      </c>
    </row>
    <row r="7" spans="1:14">
      <c r="A7" s="268" t="s">
        <v>2</v>
      </c>
      <c r="B7" s="211" t="s">
        <v>19</v>
      </c>
      <c r="C7" s="71">
        <v>993.63903000000005</v>
      </c>
      <c r="D7" s="71">
        <v>993.63903000000005</v>
      </c>
      <c r="E7" s="71">
        <v>1173.3566310000001</v>
      </c>
      <c r="F7" s="31">
        <f t="shared" ref="F7:F23" si="0">(D7-E7)/E7*100</f>
        <v>-15.316536869684255</v>
      </c>
      <c r="G7" s="75">
        <v>8226</v>
      </c>
      <c r="H7" s="75">
        <v>1054577.44</v>
      </c>
      <c r="I7" s="75">
        <v>979</v>
      </c>
      <c r="J7" s="72">
        <v>1103.7758859999999</v>
      </c>
      <c r="K7" s="72">
        <v>1103.7758859999999</v>
      </c>
      <c r="L7" s="72">
        <v>500.388554</v>
      </c>
      <c r="M7" s="32">
        <f t="shared" ref="M7:M14" si="1">(K7-L7)/L7*100</f>
        <v>120.58375979559275</v>
      </c>
      <c r="N7" s="109">
        <f t="shared" ref="N7:N19" si="2">D7/D202*100</f>
        <v>39.613140050341826</v>
      </c>
    </row>
    <row r="8" spans="1:14">
      <c r="A8" s="269"/>
      <c r="B8" s="211" t="s">
        <v>20</v>
      </c>
      <c r="C8" s="71">
        <v>351.13421699999998</v>
      </c>
      <c r="D8" s="71">
        <v>351.13421699999998</v>
      </c>
      <c r="E8" s="71">
        <v>338.51868000000002</v>
      </c>
      <c r="F8" s="31">
        <f t="shared" si="0"/>
        <v>3.7266885833301608</v>
      </c>
      <c r="G8" s="75">
        <v>4386</v>
      </c>
      <c r="H8" s="75">
        <v>87720</v>
      </c>
      <c r="I8" s="75">
        <v>592</v>
      </c>
      <c r="J8" s="72">
        <v>368.90226999999999</v>
      </c>
      <c r="K8" s="72">
        <v>368.90226999999999</v>
      </c>
      <c r="L8" s="72">
        <v>235.45006599999999</v>
      </c>
      <c r="M8" s="31">
        <f t="shared" si="1"/>
        <v>56.679620552750244</v>
      </c>
      <c r="N8" s="109">
        <f t="shared" si="2"/>
        <v>41.938544611336354</v>
      </c>
    </row>
    <row r="9" spans="1:14">
      <c r="A9" s="269"/>
      <c r="B9" s="211" t="s">
        <v>21</v>
      </c>
      <c r="C9" s="71">
        <v>194.38944900000001</v>
      </c>
      <c r="D9" s="71">
        <v>194.38944900000001</v>
      </c>
      <c r="E9" s="71">
        <v>195.61126999999999</v>
      </c>
      <c r="F9" s="31">
        <f t="shared" si="0"/>
        <v>-0.62461687406864508</v>
      </c>
      <c r="G9" s="75">
        <v>58</v>
      </c>
      <c r="H9" s="75">
        <v>255040.5</v>
      </c>
      <c r="I9" s="75">
        <v>11</v>
      </c>
      <c r="J9" s="72">
        <v>17.502416</v>
      </c>
      <c r="K9" s="72">
        <v>17.502416</v>
      </c>
      <c r="L9" s="72">
        <v>0.65953600000000001</v>
      </c>
      <c r="M9" s="31">
        <f t="shared" si="1"/>
        <v>2553.7468765920285</v>
      </c>
      <c r="N9" s="109">
        <f t="shared" si="2"/>
        <v>82.773190434071282</v>
      </c>
    </row>
    <row r="10" spans="1:14">
      <c r="A10" s="269"/>
      <c r="B10" s="211" t="s">
        <v>22</v>
      </c>
      <c r="C10" s="71">
        <v>130.11350999999999</v>
      </c>
      <c r="D10" s="71">
        <v>130.11350999999999</v>
      </c>
      <c r="E10" s="71">
        <v>132.778356</v>
      </c>
      <c r="F10" s="31">
        <f t="shared" si="0"/>
        <v>-2.0069882473917744</v>
      </c>
      <c r="G10" s="75">
        <v>3682</v>
      </c>
      <c r="H10" s="75">
        <v>48822.59</v>
      </c>
      <c r="I10" s="75">
        <v>41</v>
      </c>
      <c r="J10" s="72">
        <v>6.5212000000000003</v>
      </c>
      <c r="K10" s="72">
        <v>6.5212000000000003</v>
      </c>
      <c r="L10" s="72">
        <v>4.4561999999999999</v>
      </c>
      <c r="M10" s="31">
        <f t="shared" si="1"/>
        <v>46.339930882814961</v>
      </c>
      <c r="N10" s="109">
        <f t="shared" si="2"/>
        <v>81.901223129761973</v>
      </c>
    </row>
    <row r="11" spans="1:14">
      <c r="A11" s="269"/>
      <c r="B11" s="211" t="s">
        <v>23</v>
      </c>
      <c r="C11" s="71">
        <v>2.3869370000000001</v>
      </c>
      <c r="D11" s="71">
        <v>2.3869370000000001</v>
      </c>
      <c r="E11" s="71">
        <v>2.5037820000000002</v>
      </c>
      <c r="F11" s="31">
        <f t="shared" si="0"/>
        <v>-4.6667401554927741</v>
      </c>
      <c r="G11" s="75">
        <v>34</v>
      </c>
      <c r="H11" s="75">
        <v>310.5</v>
      </c>
      <c r="I11" s="75">
        <v>0</v>
      </c>
      <c r="J11" s="72"/>
      <c r="K11" s="72"/>
      <c r="L11" s="72">
        <v>0.78258799999999995</v>
      </c>
      <c r="M11" s="31">
        <f t="shared" si="1"/>
        <v>-100</v>
      </c>
      <c r="N11" s="109">
        <f t="shared" si="2"/>
        <v>30.631865963633743</v>
      </c>
    </row>
    <row r="12" spans="1:14">
      <c r="A12" s="269"/>
      <c r="B12" s="211" t="s">
        <v>24</v>
      </c>
      <c r="C12" s="71">
        <v>240.16486499999999</v>
      </c>
      <c r="D12" s="71">
        <v>240.16486499999999</v>
      </c>
      <c r="E12" s="71">
        <v>159.33894000000001</v>
      </c>
      <c r="F12" s="31">
        <f t="shared" si="0"/>
        <v>50.725783038345796</v>
      </c>
      <c r="G12" s="75">
        <v>167</v>
      </c>
      <c r="H12" s="75">
        <v>303397.81</v>
      </c>
      <c r="I12" s="75">
        <v>63</v>
      </c>
      <c r="J12" s="72">
        <v>103.12714699999999</v>
      </c>
      <c r="K12" s="72">
        <v>103.12714699999999</v>
      </c>
      <c r="L12" s="72">
        <v>12.482378000000001</v>
      </c>
      <c r="M12" s="31">
        <f t="shared" si="1"/>
        <v>726.18189418714917</v>
      </c>
      <c r="N12" s="109">
        <f t="shared" si="2"/>
        <v>61.864848137316152</v>
      </c>
    </row>
    <row r="13" spans="1:14">
      <c r="A13" s="269"/>
      <c r="B13" s="211" t="s">
        <v>25</v>
      </c>
      <c r="C13" s="71">
        <v>765.89452800000004</v>
      </c>
      <c r="D13" s="71">
        <v>765.89452800000004</v>
      </c>
      <c r="E13" s="71">
        <v>487.9128</v>
      </c>
      <c r="F13" s="31">
        <f t="shared" si="0"/>
        <v>56.973649389808998</v>
      </c>
      <c r="G13" s="75">
        <v>25</v>
      </c>
      <c r="H13" s="75">
        <v>7038.11</v>
      </c>
      <c r="I13" s="75">
        <v>1</v>
      </c>
      <c r="J13" s="72">
        <v>16.880500000000001</v>
      </c>
      <c r="K13" s="72">
        <v>16.880500000000001</v>
      </c>
      <c r="L13" s="72">
        <v>159.69131999999999</v>
      </c>
      <c r="M13" s="31">
        <f t="shared" si="1"/>
        <v>-89.429293965382712</v>
      </c>
      <c r="N13" s="109">
        <f t="shared" si="2"/>
        <v>72.18512394944446</v>
      </c>
    </row>
    <row r="14" spans="1:14">
      <c r="A14" s="269"/>
      <c r="B14" s="211" t="s">
        <v>26</v>
      </c>
      <c r="C14" s="71">
        <v>171.241263</v>
      </c>
      <c r="D14" s="71">
        <v>171.241263</v>
      </c>
      <c r="E14" s="71">
        <v>149.33850000000001</v>
      </c>
      <c r="F14" s="31">
        <f t="shared" si="0"/>
        <v>14.666521359194039</v>
      </c>
      <c r="G14" s="75">
        <v>10089</v>
      </c>
      <c r="H14" s="75">
        <v>1322641.1299999999</v>
      </c>
      <c r="I14" s="75">
        <v>447</v>
      </c>
      <c r="J14" s="72">
        <v>56.532857</v>
      </c>
      <c r="K14" s="72">
        <v>56.532857</v>
      </c>
      <c r="L14" s="72">
        <v>41.886194000000003</v>
      </c>
      <c r="M14" s="31">
        <f t="shared" si="1"/>
        <v>34.967758111419712</v>
      </c>
      <c r="N14" s="109">
        <f t="shared" si="2"/>
        <v>44.853712753619632</v>
      </c>
    </row>
    <row r="15" spans="1:14">
      <c r="A15" s="269"/>
      <c r="B15" s="211" t="s">
        <v>27</v>
      </c>
      <c r="C15" s="71">
        <v>76.124596999999994</v>
      </c>
      <c r="D15" s="71">
        <v>76.124596999999994</v>
      </c>
      <c r="E15" s="71">
        <v>79.22</v>
      </c>
      <c r="F15" s="31">
        <f t="shared" si="0"/>
        <v>-3.9073504165614801</v>
      </c>
      <c r="G15" s="75">
        <v>17</v>
      </c>
      <c r="H15" s="75">
        <v>26410.18</v>
      </c>
      <c r="I15" s="75">
        <v>0</v>
      </c>
      <c r="J15" s="72">
        <v>71</v>
      </c>
      <c r="K15" s="87">
        <v>71</v>
      </c>
      <c r="L15" s="72"/>
      <c r="M15" s="31"/>
      <c r="N15" s="109">
        <f t="shared" si="2"/>
        <v>76.538137147295046</v>
      </c>
    </row>
    <row r="16" spans="1:14">
      <c r="A16" s="269"/>
      <c r="B16" s="14" t="s">
        <v>28</v>
      </c>
      <c r="C16" s="71">
        <v>76.124596999999994</v>
      </c>
      <c r="D16" s="71">
        <v>76.124596999999994</v>
      </c>
      <c r="E16" s="71">
        <v>78.390679000000006</v>
      </c>
      <c r="F16" s="31">
        <f t="shared" si="0"/>
        <v>-2.890754396960908</v>
      </c>
      <c r="G16" s="75">
        <v>17</v>
      </c>
      <c r="H16" s="75">
        <v>26410.18</v>
      </c>
      <c r="I16" s="75">
        <v>0</v>
      </c>
      <c r="J16" s="72">
        <v>71</v>
      </c>
      <c r="K16" s="72">
        <v>71</v>
      </c>
      <c r="L16" s="72"/>
      <c r="M16" s="31"/>
      <c r="N16" s="109">
        <f t="shared" si="2"/>
        <v>100</v>
      </c>
    </row>
    <row r="17" spans="1:14">
      <c r="A17" s="269"/>
      <c r="B17" s="14" t="s">
        <v>29</v>
      </c>
      <c r="C17" s="71"/>
      <c r="D17" s="71"/>
      <c r="E17" s="71">
        <v>0</v>
      </c>
      <c r="F17" s="31" t="e">
        <f t="shared" si="0"/>
        <v>#DIV/0!</v>
      </c>
      <c r="G17" s="75"/>
      <c r="H17" s="75"/>
      <c r="I17" s="75"/>
      <c r="J17" s="72"/>
      <c r="K17" s="72"/>
      <c r="L17" s="72"/>
      <c r="M17" s="31"/>
      <c r="N17" s="109">
        <f t="shared" si="2"/>
        <v>0</v>
      </c>
    </row>
    <row r="18" spans="1:14">
      <c r="A18" s="269"/>
      <c r="B18" s="14" t="s">
        <v>30</v>
      </c>
      <c r="C18" s="71"/>
      <c r="D18" s="71"/>
      <c r="E18" s="71">
        <v>0.8256</v>
      </c>
      <c r="F18" s="31">
        <f t="shared" si="0"/>
        <v>-100</v>
      </c>
      <c r="G18" s="75"/>
      <c r="H18" s="75"/>
      <c r="I18" s="75"/>
      <c r="J18" s="72"/>
      <c r="K18" s="72"/>
      <c r="L18" s="72"/>
      <c r="M18" s="31"/>
      <c r="N18" s="109">
        <f t="shared" si="2"/>
        <v>0</v>
      </c>
    </row>
    <row r="19" spans="1:14" ht="14.25" thickBot="1">
      <c r="A19" s="270"/>
      <c r="B19" s="15" t="s">
        <v>135</v>
      </c>
      <c r="C19" s="16">
        <f t="shared" ref="C19:L19" si="3">C7+C9+C10+C11+C12+C13+C14+C15</f>
        <v>2573.9541789999998</v>
      </c>
      <c r="D19" s="16">
        <f t="shared" si="3"/>
        <v>2573.9541789999998</v>
      </c>
      <c r="E19" s="16">
        <f t="shared" si="3"/>
        <v>2380.0602789999998</v>
      </c>
      <c r="F19" s="16">
        <f t="shared" si="0"/>
        <v>8.1465961896337351</v>
      </c>
      <c r="G19" s="16">
        <f t="shared" si="3"/>
        <v>22298</v>
      </c>
      <c r="H19" s="16">
        <f t="shared" si="3"/>
        <v>3018238.2600000002</v>
      </c>
      <c r="I19" s="16">
        <f t="shared" si="3"/>
        <v>1542</v>
      </c>
      <c r="J19" s="16">
        <f t="shared" si="3"/>
        <v>1375.3400059999997</v>
      </c>
      <c r="K19" s="16">
        <f t="shared" si="3"/>
        <v>1375.3400059999997</v>
      </c>
      <c r="L19" s="16">
        <f t="shared" si="3"/>
        <v>720.34677000000011</v>
      </c>
      <c r="M19" s="16">
        <f t="shared" ref="M19:M22" si="4">(K19-L19)/L19*100</f>
        <v>90.927489825490511</v>
      </c>
      <c r="N19" s="110">
        <f t="shared" si="2"/>
        <v>53.177333844808103</v>
      </c>
    </row>
    <row r="20" spans="1:14" ht="15" thickTop="1" thickBot="1">
      <c r="A20" s="271" t="s">
        <v>31</v>
      </c>
      <c r="B20" s="18" t="s">
        <v>19</v>
      </c>
      <c r="C20" s="19">
        <v>214.27365399999999</v>
      </c>
      <c r="D20" s="19">
        <v>214.27365399999999</v>
      </c>
      <c r="E20" s="19">
        <v>212.76647</v>
      </c>
      <c r="F20" s="111">
        <f t="shared" si="0"/>
        <v>0.70837477352516831</v>
      </c>
      <c r="G20" s="20">
        <v>1488</v>
      </c>
      <c r="H20" s="20">
        <v>211894.80929999999</v>
      </c>
      <c r="I20" s="20">
        <v>188</v>
      </c>
      <c r="J20" s="19">
        <v>324.06834700000002</v>
      </c>
      <c r="K20" s="20">
        <v>324.06834700000002</v>
      </c>
      <c r="L20" s="20">
        <v>194.12584899999999</v>
      </c>
      <c r="M20" s="111">
        <f t="shared" si="4"/>
        <v>66.937246466337427</v>
      </c>
      <c r="N20" s="112">
        <f t="shared" ref="N20:N32" si="5">D20/D202*100</f>
        <v>8.5423901524887622</v>
      </c>
    </row>
    <row r="21" spans="1:14" ht="14.25" thickBot="1">
      <c r="A21" s="255"/>
      <c r="B21" s="211" t="s">
        <v>20</v>
      </c>
      <c r="C21" s="20">
        <v>64.734628999999998</v>
      </c>
      <c r="D21" s="20">
        <v>64.734628999999998</v>
      </c>
      <c r="E21" s="20">
        <v>61.625943999999997</v>
      </c>
      <c r="F21" s="31">
        <f t="shared" si="0"/>
        <v>5.0444419967019112</v>
      </c>
      <c r="G21" s="20">
        <v>726</v>
      </c>
      <c r="H21" s="20">
        <v>14460</v>
      </c>
      <c r="I21" s="20">
        <v>110</v>
      </c>
      <c r="J21" s="20">
        <v>84.593625000000003</v>
      </c>
      <c r="K21" s="20">
        <v>84.593625000000003</v>
      </c>
      <c r="L21" s="20">
        <v>73.353095999999994</v>
      </c>
      <c r="M21" s="31">
        <f t="shared" si="4"/>
        <v>15.323864448748026</v>
      </c>
      <c r="N21" s="109">
        <f t="shared" si="5"/>
        <v>7.7317333224030627</v>
      </c>
    </row>
    <row r="22" spans="1:14" ht="14.25" thickBot="1">
      <c r="A22" s="255"/>
      <c r="B22" s="211" t="s">
        <v>21</v>
      </c>
      <c r="C22" s="20">
        <v>0.216029</v>
      </c>
      <c r="D22" s="20">
        <v>0.216029</v>
      </c>
      <c r="E22" s="20">
        <v>0.81728500000000004</v>
      </c>
      <c r="F22" s="31">
        <f t="shared" si="0"/>
        <v>-73.567482579516323</v>
      </c>
      <c r="G22" s="20">
        <v>3</v>
      </c>
      <c r="H22" s="20">
        <v>831.18640000000005</v>
      </c>
      <c r="I22" s="20"/>
      <c r="J22" s="20"/>
      <c r="K22" s="20"/>
      <c r="L22" s="20"/>
      <c r="M22" s="31" t="e">
        <f t="shared" si="4"/>
        <v>#DIV/0!</v>
      </c>
      <c r="N22" s="109">
        <f t="shared" si="5"/>
        <v>9.1987552041890824E-2</v>
      </c>
    </row>
    <row r="23" spans="1:14" ht="14.25" thickBot="1">
      <c r="A23" s="255"/>
      <c r="B23" s="211" t="s">
        <v>22</v>
      </c>
      <c r="C23" s="20">
        <v>12.765188999999999</v>
      </c>
      <c r="D23" s="20">
        <v>12.765188999999999</v>
      </c>
      <c r="E23" s="20">
        <v>8.2806709999999999</v>
      </c>
      <c r="F23" s="31">
        <f t="shared" si="0"/>
        <v>54.156456644636641</v>
      </c>
      <c r="G23" s="20">
        <v>585</v>
      </c>
      <c r="H23" s="20">
        <v>1222.94</v>
      </c>
      <c r="I23" s="20"/>
      <c r="J23" s="20"/>
      <c r="K23" s="20"/>
      <c r="L23" s="20"/>
      <c r="M23" s="31"/>
      <c r="N23" s="109">
        <f t="shared" si="5"/>
        <v>8.0351732313007549</v>
      </c>
    </row>
    <row r="24" spans="1:14" ht="14.25" thickBot="1">
      <c r="A24" s="255"/>
      <c r="B24" s="211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9">
        <f t="shared" si="5"/>
        <v>0</v>
      </c>
    </row>
    <row r="25" spans="1:14" ht="14.25" thickBot="1">
      <c r="A25" s="255"/>
      <c r="B25" s="211" t="s">
        <v>24</v>
      </c>
      <c r="C25" s="21">
        <v>0.88037100000000001</v>
      </c>
      <c r="D25" s="21">
        <v>0.88037100000000001</v>
      </c>
      <c r="E25" s="20">
        <v>0.525088</v>
      </c>
      <c r="F25" s="31">
        <f>(D25-E25)/E25*100</f>
        <v>67.661611006155169</v>
      </c>
      <c r="G25" s="20">
        <v>214</v>
      </c>
      <c r="H25" s="20">
        <v>1444</v>
      </c>
      <c r="I25" s="20"/>
      <c r="J25" s="21"/>
      <c r="K25" s="20"/>
      <c r="L25" s="20"/>
      <c r="M25" s="31" t="e">
        <f>(K25-L25)/L25*100</f>
        <v>#DIV/0!</v>
      </c>
      <c r="N25" s="109">
        <f t="shared" si="5"/>
        <v>0.22677762719162586</v>
      </c>
    </row>
    <row r="26" spans="1:14" ht="14.25" thickBot="1">
      <c r="A26" s="255"/>
      <c r="B26" s="211" t="s">
        <v>25</v>
      </c>
      <c r="C26" s="22">
        <v>3.3290600000000001</v>
      </c>
      <c r="D26" s="22">
        <v>3.3290600000000001</v>
      </c>
      <c r="E26" s="22">
        <v>3.8959999999999999</v>
      </c>
      <c r="F26" s="31"/>
      <c r="G26" s="22">
        <v>1</v>
      </c>
      <c r="H26" s="22">
        <v>150.5</v>
      </c>
      <c r="I26" s="22"/>
      <c r="J26" s="22"/>
      <c r="K26" s="22"/>
      <c r="L26" s="22"/>
      <c r="M26" s="31"/>
      <c r="N26" s="109">
        <f t="shared" si="5"/>
        <v>0.31376201284876865</v>
      </c>
    </row>
    <row r="27" spans="1:14" ht="14.25" thickBot="1">
      <c r="A27" s="255"/>
      <c r="B27" s="211" t="s">
        <v>26</v>
      </c>
      <c r="C27" s="20">
        <v>5.5670000000000002</v>
      </c>
      <c r="D27" s="20">
        <v>5.5670000000000002</v>
      </c>
      <c r="E27" s="20">
        <v>4.1900000000000004</v>
      </c>
      <c r="F27" s="31">
        <f>(D27-E27)/E27*100</f>
        <v>32.863961813842472</v>
      </c>
      <c r="G27" s="20">
        <v>3392</v>
      </c>
      <c r="H27" s="20">
        <v>206631.52</v>
      </c>
      <c r="I27" s="20">
        <v>88</v>
      </c>
      <c r="J27" s="20">
        <v>13.023393</v>
      </c>
      <c r="K27" s="20">
        <v>13.023393</v>
      </c>
      <c r="L27" s="20">
        <v>8.2511150000000004</v>
      </c>
      <c r="M27" s="31">
        <f>(K27-L27)/L27*100</f>
        <v>57.837977049162447</v>
      </c>
      <c r="N27" s="109">
        <f t="shared" si="5"/>
        <v>1.4581801986557439</v>
      </c>
    </row>
    <row r="28" spans="1:14" ht="14.25" thickBot="1">
      <c r="A28" s="255"/>
      <c r="B28" s="211" t="s">
        <v>27</v>
      </c>
      <c r="C28" s="20">
        <v>0.01</v>
      </c>
      <c r="D28" s="20">
        <v>0.01</v>
      </c>
      <c r="E28" s="20"/>
      <c r="F28" s="31"/>
      <c r="G28" s="20">
        <v>4</v>
      </c>
      <c r="H28" s="20">
        <v>153</v>
      </c>
      <c r="I28" s="20"/>
      <c r="J28" s="20"/>
      <c r="K28" s="20"/>
      <c r="L28" s="20"/>
      <c r="M28" s="31"/>
      <c r="N28" s="109">
        <f t="shared" si="5"/>
        <v>1.0054324116460683E-2</v>
      </c>
    </row>
    <row r="29" spans="1:14" ht="14.25" thickBot="1">
      <c r="A29" s="255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9">
        <f t="shared" si="5"/>
        <v>0</v>
      </c>
    </row>
    <row r="30" spans="1:14" ht="14.25" thickBot="1">
      <c r="A30" s="255"/>
      <c r="B30" s="14" t="s">
        <v>29</v>
      </c>
      <c r="C30" s="40">
        <v>0.01</v>
      </c>
      <c r="D30" s="40">
        <v>0.01</v>
      </c>
      <c r="E30" s="40"/>
      <c r="F30" s="31"/>
      <c r="G30" s="40">
        <v>4</v>
      </c>
      <c r="H30" s="40">
        <v>153</v>
      </c>
      <c r="I30" s="40"/>
      <c r="J30" s="40"/>
      <c r="K30" s="40"/>
      <c r="L30" s="40"/>
      <c r="M30" s="31"/>
      <c r="N30" s="109">
        <f t="shared" si="5"/>
        <v>5.597238814925732E-2</v>
      </c>
    </row>
    <row r="31" spans="1:14" ht="14.25" thickBot="1">
      <c r="A31" s="255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9">
        <f t="shared" si="5"/>
        <v>0</v>
      </c>
    </row>
    <row r="32" spans="1:14" ht="14.25" thickBot="1">
      <c r="A32" s="256"/>
      <c r="B32" s="15" t="s">
        <v>135</v>
      </c>
      <c r="C32" s="16">
        <f t="shared" ref="C32:L32" si="6">C20+C22+C23+C24+C25+C26+C27+C28</f>
        <v>237.04130299999997</v>
      </c>
      <c r="D32" s="16">
        <f t="shared" si="6"/>
        <v>237.04130299999997</v>
      </c>
      <c r="E32" s="16">
        <f t="shared" si="6"/>
        <v>230.475514</v>
      </c>
      <c r="F32" s="16">
        <f t="shared" ref="F32:F38" si="7">(D32-E32)/E32*100</f>
        <v>2.8488011095182832</v>
      </c>
      <c r="G32" s="16">
        <f t="shared" si="6"/>
        <v>5687</v>
      </c>
      <c r="H32" s="16">
        <f t="shared" si="6"/>
        <v>422327.95569999999</v>
      </c>
      <c r="I32" s="16">
        <f t="shared" si="6"/>
        <v>276</v>
      </c>
      <c r="J32" s="16">
        <f t="shared" si="6"/>
        <v>337.09174000000002</v>
      </c>
      <c r="K32" s="16">
        <f t="shared" si="6"/>
        <v>337.09174000000002</v>
      </c>
      <c r="L32" s="16">
        <f t="shared" si="6"/>
        <v>202.37696399999999</v>
      </c>
      <c r="M32" s="16">
        <f t="shared" ref="M32:M38" si="8">(K32-L32)/L32*100</f>
        <v>66.566259982040265</v>
      </c>
      <c r="N32" s="110">
        <f t="shared" si="5"/>
        <v>4.8972217949647163</v>
      </c>
    </row>
    <row r="33" spans="1:14" ht="15" thickTop="1" thickBot="1">
      <c r="A33" s="257" t="s">
        <v>32</v>
      </c>
      <c r="B33" s="18" t="s">
        <v>19</v>
      </c>
      <c r="C33" s="105">
        <v>503.07</v>
      </c>
      <c r="D33" s="105">
        <v>503.07</v>
      </c>
      <c r="E33" s="91">
        <v>506.87465399999957</v>
      </c>
      <c r="F33" s="111">
        <f t="shared" si="7"/>
        <v>-0.75061042606395079</v>
      </c>
      <c r="G33" s="72">
        <v>3989</v>
      </c>
      <c r="H33" s="72">
        <v>836216.45992830163</v>
      </c>
      <c r="I33" s="72">
        <v>430</v>
      </c>
      <c r="J33" s="72">
        <v>732</v>
      </c>
      <c r="K33" s="72">
        <v>732</v>
      </c>
      <c r="L33" s="72">
        <v>302</v>
      </c>
      <c r="M33" s="111">
        <f t="shared" si="8"/>
        <v>142.38410596026489</v>
      </c>
      <c r="N33" s="112">
        <f t="shared" ref="N33:N45" si="9">D33/D202*100</f>
        <v>20.055756430104665</v>
      </c>
    </row>
    <row r="34" spans="1:14" ht="14.25" thickBot="1">
      <c r="A34" s="255"/>
      <c r="B34" s="211" t="s">
        <v>20</v>
      </c>
      <c r="C34" s="105">
        <v>159.61000000000001</v>
      </c>
      <c r="D34" s="105">
        <v>159.61000000000001</v>
      </c>
      <c r="E34" s="91">
        <v>152.94526499999958</v>
      </c>
      <c r="F34" s="31">
        <f t="shared" si="7"/>
        <v>4.3575948559116569</v>
      </c>
      <c r="G34" s="72">
        <v>1929</v>
      </c>
      <c r="H34" s="72">
        <v>36396.226415094337</v>
      </c>
      <c r="I34" s="72">
        <v>341</v>
      </c>
      <c r="J34" s="72">
        <v>252</v>
      </c>
      <c r="K34" s="72">
        <v>252</v>
      </c>
      <c r="L34" s="72">
        <v>96.6</v>
      </c>
      <c r="M34" s="31">
        <f t="shared" si="8"/>
        <v>160.86956521739134</v>
      </c>
      <c r="N34" s="109">
        <f t="shared" si="9"/>
        <v>19.063397360147892</v>
      </c>
    </row>
    <row r="35" spans="1:14" ht="14.25" thickBot="1">
      <c r="A35" s="255"/>
      <c r="B35" s="211" t="s">
        <v>21</v>
      </c>
      <c r="C35" s="105">
        <v>0.95799999999999996</v>
      </c>
      <c r="D35" s="105">
        <v>0.95799999999999996</v>
      </c>
      <c r="E35" s="91">
        <v>0.95754699999999993</v>
      </c>
      <c r="F35" s="31">
        <f t="shared" si="7"/>
        <v>4.7308382773904228E-2</v>
      </c>
      <c r="G35" s="72">
        <v>204</v>
      </c>
      <c r="H35" s="72">
        <v>14381.689999999993</v>
      </c>
      <c r="I35" s="72">
        <v>3</v>
      </c>
      <c r="J35" s="72">
        <v>3</v>
      </c>
      <c r="K35" s="72">
        <v>3</v>
      </c>
      <c r="L35" s="72">
        <v>1</v>
      </c>
      <c r="M35" s="31">
        <f t="shared" si="8"/>
        <v>200</v>
      </c>
      <c r="N35" s="109">
        <f t="shared" si="9"/>
        <v>0.40792706005273094</v>
      </c>
    </row>
    <row r="36" spans="1:14" ht="14.25" thickBot="1">
      <c r="A36" s="255"/>
      <c r="B36" s="211" t="s">
        <v>22</v>
      </c>
      <c r="C36" s="105">
        <v>7.49</v>
      </c>
      <c r="D36" s="105">
        <v>7.49</v>
      </c>
      <c r="E36" s="91">
        <v>9.163700000000001E-2</v>
      </c>
      <c r="F36" s="31">
        <f t="shared" si="7"/>
        <v>8073.5543503170102</v>
      </c>
      <c r="G36" s="72">
        <v>4</v>
      </c>
      <c r="H36" s="72">
        <v>460</v>
      </c>
      <c r="I36" s="72">
        <v>3</v>
      </c>
      <c r="J36" s="72">
        <v>3</v>
      </c>
      <c r="K36" s="72">
        <v>3</v>
      </c>
      <c r="L36" s="72">
        <v>2</v>
      </c>
      <c r="M36" s="31">
        <f t="shared" si="8"/>
        <v>50</v>
      </c>
      <c r="N36" s="109">
        <f t="shared" si="9"/>
        <v>4.7146538529466859</v>
      </c>
    </row>
    <row r="37" spans="1:14" ht="14.25" thickBot="1">
      <c r="A37" s="255"/>
      <c r="B37" s="211" t="s">
        <v>23</v>
      </c>
      <c r="C37" s="105">
        <v>0.12</v>
      </c>
      <c r="D37" s="105">
        <v>0.12</v>
      </c>
      <c r="E37" s="91">
        <v>0.45377400000000007</v>
      </c>
      <c r="F37" s="31">
        <f t="shared" si="7"/>
        <v>-73.555117745838245</v>
      </c>
      <c r="G37" s="72">
        <v>49</v>
      </c>
      <c r="H37" s="72">
        <v>3299.9300000000003</v>
      </c>
      <c r="I37" s="72">
        <v>0</v>
      </c>
      <c r="J37" s="72">
        <v>0</v>
      </c>
      <c r="K37" s="72">
        <v>0</v>
      </c>
      <c r="L37" s="72">
        <v>0</v>
      </c>
      <c r="M37" s="31" t="e">
        <f t="shared" si="8"/>
        <v>#DIV/0!</v>
      </c>
      <c r="N37" s="109">
        <f t="shared" si="9"/>
        <v>1.5399752551642747</v>
      </c>
    </row>
    <row r="38" spans="1:14" ht="14.25" thickBot="1">
      <c r="A38" s="255"/>
      <c r="B38" s="211" t="s">
        <v>24</v>
      </c>
      <c r="C38" s="105">
        <v>51.61</v>
      </c>
      <c r="D38" s="105">
        <v>51.61</v>
      </c>
      <c r="E38" s="91">
        <v>88.211321999999996</v>
      </c>
      <c r="F38" s="31">
        <f t="shared" si="7"/>
        <v>-41.4927711887143</v>
      </c>
      <c r="G38" s="72">
        <v>11</v>
      </c>
      <c r="H38" s="72">
        <v>142992.4</v>
      </c>
      <c r="I38" s="72">
        <v>1</v>
      </c>
      <c r="J38" s="72">
        <v>0</v>
      </c>
      <c r="K38" s="72">
        <v>0</v>
      </c>
      <c r="L38" s="72">
        <v>0</v>
      </c>
      <c r="M38" s="31" t="e">
        <f t="shared" si="8"/>
        <v>#DIV/0!</v>
      </c>
      <c r="N38" s="109">
        <f t="shared" si="9"/>
        <v>13.294387638120533</v>
      </c>
    </row>
    <row r="39" spans="1:14" ht="14.25" thickBot="1">
      <c r="A39" s="255"/>
      <c r="B39" s="211" t="s">
        <v>25</v>
      </c>
      <c r="C39" s="105"/>
      <c r="D39" s="105"/>
      <c r="E39" s="91">
        <v>0</v>
      </c>
      <c r="F39" s="31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109">
        <f t="shared" si="9"/>
        <v>0</v>
      </c>
    </row>
    <row r="40" spans="1:14" ht="14.25" thickBot="1">
      <c r="A40" s="255"/>
      <c r="B40" s="211" t="s">
        <v>26</v>
      </c>
      <c r="C40" s="105">
        <v>114.77199999999998</v>
      </c>
      <c r="D40" s="105">
        <v>114.77199999999998</v>
      </c>
      <c r="E40" s="91">
        <v>36.741279999999755</v>
      </c>
      <c r="F40" s="31">
        <f>(D40-E40)/E40*100</f>
        <v>212.37888282607668</v>
      </c>
      <c r="G40" s="72">
        <v>893</v>
      </c>
      <c r="H40" s="72">
        <v>1058288.8099999945</v>
      </c>
      <c r="I40" s="74">
        <v>2</v>
      </c>
      <c r="J40" s="72">
        <v>20</v>
      </c>
      <c r="K40" s="74">
        <v>20</v>
      </c>
      <c r="L40" s="72">
        <v>3</v>
      </c>
      <c r="M40" s="31">
        <f>(K40-L40)/L40*100</f>
        <v>566.66666666666674</v>
      </c>
      <c r="N40" s="109">
        <f t="shared" si="9"/>
        <v>30.062557528312734</v>
      </c>
    </row>
    <row r="41" spans="1:14" ht="14.25" thickBot="1">
      <c r="A41" s="255"/>
      <c r="B41" s="211" t="s">
        <v>27</v>
      </c>
      <c r="C41" s="105"/>
      <c r="D41" s="105"/>
      <c r="E41" s="91">
        <v>0</v>
      </c>
      <c r="F41" s="31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9">
        <f t="shared" si="9"/>
        <v>0</v>
      </c>
    </row>
    <row r="42" spans="1:14" ht="14.25" thickBot="1">
      <c r="A42" s="255"/>
      <c r="B42" s="14" t="s">
        <v>28</v>
      </c>
      <c r="C42" s="105"/>
      <c r="D42" s="105"/>
      <c r="E42" s="91">
        <v>0</v>
      </c>
      <c r="F42" s="31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9">
        <f t="shared" si="9"/>
        <v>0</v>
      </c>
    </row>
    <row r="43" spans="1:14" ht="14.25" thickBot="1">
      <c r="A43" s="255"/>
      <c r="B43" s="14" t="s">
        <v>29</v>
      </c>
      <c r="C43" s="105"/>
      <c r="D43" s="105"/>
      <c r="E43" s="91">
        <v>0</v>
      </c>
      <c r="F43" s="31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9">
        <f t="shared" si="9"/>
        <v>0</v>
      </c>
    </row>
    <row r="44" spans="1:14" ht="14.25" thickBot="1">
      <c r="A44" s="255"/>
      <c r="B44" s="14" t="s">
        <v>30</v>
      </c>
      <c r="C44" s="105"/>
      <c r="D44" s="105"/>
      <c r="E44" s="91">
        <v>0</v>
      </c>
      <c r="F44" s="31"/>
      <c r="G44" s="72">
        <v>1</v>
      </c>
      <c r="H44" s="72">
        <v>5.321377</v>
      </c>
      <c r="I44" s="72">
        <v>0</v>
      </c>
      <c r="J44" s="72">
        <v>0</v>
      </c>
      <c r="K44" s="72">
        <v>0</v>
      </c>
      <c r="L44" s="72">
        <v>0</v>
      </c>
      <c r="M44" s="31"/>
      <c r="N44" s="109">
        <f t="shared" si="9"/>
        <v>0</v>
      </c>
    </row>
    <row r="45" spans="1:14" ht="14.25" thickBot="1">
      <c r="A45" s="256"/>
      <c r="B45" s="15" t="s">
        <v>135</v>
      </c>
      <c r="C45" s="16">
        <f t="shared" ref="C45:L45" si="10">C33+C35+C36+C37+C38+C39+C40+C41</f>
        <v>678.02</v>
      </c>
      <c r="D45" s="16">
        <f t="shared" si="10"/>
        <v>678.02</v>
      </c>
      <c r="E45" s="16">
        <f t="shared" si="10"/>
        <v>633.33021399999927</v>
      </c>
      <c r="F45" s="16">
        <f>(D45-E45)/E45*100</f>
        <v>7.0563167542170593</v>
      </c>
      <c r="G45" s="16">
        <f t="shared" si="10"/>
        <v>5150</v>
      </c>
      <c r="H45" s="16">
        <f t="shared" si="10"/>
        <v>2055639.2899282961</v>
      </c>
      <c r="I45" s="16">
        <f t="shared" si="10"/>
        <v>439</v>
      </c>
      <c r="J45" s="16">
        <f t="shared" si="10"/>
        <v>758</v>
      </c>
      <c r="K45" s="16">
        <f t="shared" si="10"/>
        <v>758</v>
      </c>
      <c r="L45" s="16">
        <f t="shared" si="10"/>
        <v>308</v>
      </c>
      <c r="M45" s="16">
        <f t="shared" ref="M45:M49" si="11">(K45-L45)/L45*100</f>
        <v>146.10389610389612</v>
      </c>
      <c r="N45" s="110">
        <f t="shared" si="9"/>
        <v>14.007745820659689</v>
      </c>
    </row>
    <row r="46" spans="1:14" ht="14.25" thickTop="1">
      <c r="A46" s="257" t="s">
        <v>33</v>
      </c>
      <c r="B46" s="18" t="s">
        <v>19</v>
      </c>
      <c r="C46" s="121">
        <v>185.100707</v>
      </c>
      <c r="D46" s="121">
        <v>185.100707</v>
      </c>
      <c r="E46" s="121">
        <v>146.96266299999999</v>
      </c>
      <c r="F46" s="111">
        <f>(D46-E46)/E46*100</f>
        <v>25.950838955606031</v>
      </c>
      <c r="G46" s="122">
        <v>878</v>
      </c>
      <c r="H46" s="122">
        <v>99000.735562000002</v>
      </c>
      <c r="I46" s="122">
        <v>0</v>
      </c>
      <c r="J46" s="122">
        <v>93.273050999999995</v>
      </c>
      <c r="K46" s="122">
        <v>93.273050999999995</v>
      </c>
      <c r="L46" s="122">
        <v>64.985364000000004</v>
      </c>
      <c r="M46" s="111">
        <f t="shared" si="11"/>
        <v>43.529319925021866</v>
      </c>
      <c r="N46" s="112">
        <f t="shared" ref="N46:N58" si="12">D46/D202*100</f>
        <v>7.3793601181389654</v>
      </c>
    </row>
    <row r="47" spans="1:14">
      <c r="A47" s="271"/>
      <c r="B47" s="211" t="s">
        <v>20</v>
      </c>
      <c r="C47" s="122">
        <v>62.853717000000003</v>
      </c>
      <c r="D47" s="122">
        <v>62.853717000000003</v>
      </c>
      <c r="E47" s="122">
        <v>49.988571</v>
      </c>
      <c r="F47" s="31">
        <f>(D47-E47)/E47*100</f>
        <v>25.736174774830033</v>
      </c>
      <c r="G47" s="122">
        <v>11</v>
      </c>
      <c r="H47" s="122">
        <v>4877.3334000000004</v>
      </c>
      <c r="I47" s="122">
        <v>0</v>
      </c>
      <c r="J47" s="122">
        <v>36.941862999999998</v>
      </c>
      <c r="K47" s="122">
        <v>36.941862999999998</v>
      </c>
      <c r="L47" s="122">
        <v>16.339321000000002</v>
      </c>
      <c r="M47" s="31">
        <f t="shared" si="11"/>
        <v>126.09178802472879</v>
      </c>
      <c r="N47" s="109">
        <f t="shared" si="12"/>
        <v>7.5070821548354276</v>
      </c>
    </row>
    <row r="48" spans="1:14">
      <c r="A48" s="271"/>
      <c r="B48" s="211" t="s">
        <v>21</v>
      </c>
      <c r="C48" s="122">
        <v>11.57366</v>
      </c>
      <c r="D48" s="122">
        <v>11.57366</v>
      </c>
      <c r="E48" s="122">
        <v>7.9977119999999999</v>
      </c>
      <c r="F48" s="31">
        <f>(D48-E48)/E48*100</f>
        <v>44.712137671374016</v>
      </c>
      <c r="G48" s="122">
        <v>11</v>
      </c>
      <c r="H48" s="122">
        <v>4877.3334000000004</v>
      </c>
      <c r="I48" s="122">
        <v>0</v>
      </c>
      <c r="J48" s="122">
        <v>0</v>
      </c>
      <c r="K48" s="122">
        <v>0</v>
      </c>
      <c r="L48" s="122">
        <v>3.74824</v>
      </c>
      <c r="M48" s="31">
        <f t="shared" si="11"/>
        <v>-100</v>
      </c>
      <c r="N48" s="109">
        <f t="shared" si="12"/>
        <v>4.9281932127869421</v>
      </c>
    </row>
    <row r="49" spans="1:14">
      <c r="A49" s="271"/>
      <c r="B49" s="211" t="s">
        <v>22</v>
      </c>
      <c r="C49" s="122">
        <v>1.360619</v>
      </c>
      <c r="D49" s="122">
        <v>1.360619</v>
      </c>
      <c r="E49" s="122">
        <v>9.4339999999999993E-2</v>
      </c>
      <c r="F49" s="31">
        <f>(D49-E49)/E49*100</f>
        <v>1342.250370998516</v>
      </c>
      <c r="G49" s="122">
        <v>10</v>
      </c>
      <c r="H49" s="122">
        <v>2864.52</v>
      </c>
      <c r="I49" s="122">
        <v>0</v>
      </c>
      <c r="J49" s="122">
        <v>0</v>
      </c>
      <c r="K49" s="122">
        <v>0</v>
      </c>
      <c r="L49" s="122">
        <v>0</v>
      </c>
      <c r="M49" s="31" t="e">
        <f t="shared" si="11"/>
        <v>#DIV/0!</v>
      </c>
      <c r="N49" s="109">
        <f t="shared" si="12"/>
        <v>0.85645495470526922</v>
      </c>
    </row>
    <row r="50" spans="1:14">
      <c r="A50" s="271"/>
      <c r="B50" s="211" t="s">
        <v>23</v>
      </c>
      <c r="C50" s="122">
        <v>0.240567</v>
      </c>
      <c r="D50" s="122">
        <v>0.240567</v>
      </c>
      <c r="E50" s="122">
        <v>0</v>
      </c>
      <c r="F50" s="31"/>
      <c r="G50" s="122">
        <v>41</v>
      </c>
      <c r="H50" s="122">
        <v>20.5</v>
      </c>
      <c r="I50" s="122">
        <v>0</v>
      </c>
      <c r="J50" s="122">
        <v>0</v>
      </c>
      <c r="K50" s="122">
        <v>0</v>
      </c>
      <c r="L50" s="122">
        <v>0</v>
      </c>
      <c r="M50" s="31"/>
      <c r="N50" s="109">
        <f t="shared" si="12"/>
        <v>3.0872268934092011</v>
      </c>
    </row>
    <row r="51" spans="1:14">
      <c r="A51" s="271"/>
      <c r="B51" s="211" t="s">
        <v>24</v>
      </c>
      <c r="C51" s="122">
        <v>14.496639999999999</v>
      </c>
      <c r="D51" s="122">
        <v>14.496639999999999</v>
      </c>
      <c r="E51" s="122">
        <v>12.808037000000001</v>
      </c>
      <c r="F51" s="31">
        <f>(D51-E51)/E51*100</f>
        <v>13.183932869650505</v>
      </c>
      <c r="G51" s="122">
        <v>74</v>
      </c>
      <c r="H51" s="122">
        <v>40106.938000000002</v>
      </c>
      <c r="I51" s="122">
        <v>0</v>
      </c>
      <c r="J51" s="122">
        <v>5.6433999999999997</v>
      </c>
      <c r="K51" s="122">
        <v>5.6433999999999997</v>
      </c>
      <c r="L51" s="122">
        <v>1.6830000000000001</v>
      </c>
      <c r="M51" s="31">
        <f>(K51-L51)/L51*100</f>
        <v>235.31788472964939</v>
      </c>
      <c r="N51" s="109">
        <f t="shared" si="12"/>
        <v>3.7342366132587408</v>
      </c>
    </row>
    <row r="52" spans="1:14">
      <c r="A52" s="271"/>
      <c r="B52" s="211" t="s">
        <v>25</v>
      </c>
      <c r="C52" s="124">
        <v>256.77505600000001</v>
      </c>
      <c r="D52" s="124">
        <v>256.77505600000001</v>
      </c>
      <c r="E52" s="124">
        <v>11.783981000000001</v>
      </c>
      <c r="F52" s="31">
        <f>(D52-E52)/E52*100</f>
        <v>2079.0179057484902</v>
      </c>
      <c r="G52" s="124">
        <v>177</v>
      </c>
      <c r="H52" s="124">
        <v>6044.0734759999996</v>
      </c>
      <c r="I52" s="124">
        <v>0</v>
      </c>
      <c r="J52" s="124">
        <v>44.096901000000003</v>
      </c>
      <c r="K52" s="124">
        <v>44.096901000000003</v>
      </c>
      <c r="L52" s="124">
        <v>149.875833</v>
      </c>
      <c r="M52" s="31">
        <f t="shared" ref="M52:M54" si="13">(K52-L52)/L52*100</f>
        <v>-70.577710817460471</v>
      </c>
      <c r="N52" s="109">
        <f t="shared" si="12"/>
        <v>24.200903083727923</v>
      </c>
    </row>
    <row r="53" spans="1:14">
      <c r="A53" s="271"/>
      <c r="B53" s="211" t="s">
        <v>26</v>
      </c>
      <c r="C53" s="122">
        <v>25.585764000000001</v>
      </c>
      <c r="D53" s="122">
        <v>25.585764000000001</v>
      </c>
      <c r="E53" s="122">
        <v>9.4184850000000004</v>
      </c>
      <c r="F53" s="31">
        <f>(D53-E53)/E53*100</f>
        <v>171.65477250322107</v>
      </c>
      <c r="G53" s="122">
        <v>285</v>
      </c>
      <c r="H53" s="122">
        <v>142563.79999999999</v>
      </c>
      <c r="I53" s="122">
        <v>0</v>
      </c>
      <c r="J53" s="122">
        <v>0.69330000000000003</v>
      </c>
      <c r="K53" s="122">
        <v>0.69330000000000003</v>
      </c>
      <c r="L53" s="122">
        <v>2.6677599999999999</v>
      </c>
      <c r="M53" s="31">
        <f t="shared" si="13"/>
        <v>-74.01190511890124</v>
      </c>
      <c r="N53" s="109">
        <f t="shared" si="12"/>
        <v>6.7017521883023141</v>
      </c>
    </row>
    <row r="54" spans="1:14">
      <c r="A54" s="271"/>
      <c r="B54" s="211" t="s">
        <v>27</v>
      </c>
      <c r="C54" s="122">
        <v>17.855951999999998</v>
      </c>
      <c r="D54" s="122">
        <v>17.855951999999998</v>
      </c>
      <c r="E54" s="122">
        <v>0</v>
      </c>
      <c r="F54" s="31" t="e">
        <f>(D54-E54)/E54*100</f>
        <v>#DIV/0!</v>
      </c>
      <c r="G54" s="122">
        <v>3</v>
      </c>
      <c r="H54" s="122">
        <v>4712.2031299999999</v>
      </c>
      <c r="I54" s="122">
        <v>0</v>
      </c>
      <c r="J54" s="122">
        <v>0</v>
      </c>
      <c r="K54" s="122">
        <v>0</v>
      </c>
      <c r="L54" s="122">
        <v>0</v>
      </c>
      <c r="M54" s="31" t="e">
        <f t="shared" si="13"/>
        <v>#DIV/0!</v>
      </c>
      <c r="N54" s="109">
        <f t="shared" si="12"/>
        <v>17.952952881596435</v>
      </c>
    </row>
    <row r="55" spans="1:14">
      <c r="A55" s="271"/>
      <c r="B55" s="14" t="s">
        <v>28</v>
      </c>
      <c r="C55" s="123">
        <v>0</v>
      </c>
      <c r="D55" s="123">
        <v>0</v>
      </c>
      <c r="E55" s="123">
        <v>0</v>
      </c>
      <c r="F55" s="31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31"/>
      <c r="N55" s="109">
        <f t="shared" si="12"/>
        <v>0</v>
      </c>
    </row>
    <row r="56" spans="1:14">
      <c r="A56" s="271"/>
      <c r="B56" s="14" t="s">
        <v>29</v>
      </c>
      <c r="C56" s="123">
        <v>17.855951999999998</v>
      </c>
      <c r="D56" s="123">
        <v>17.855951999999998</v>
      </c>
      <c r="E56" s="123">
        <v>0</v>
      </c>
      <c r="F56" s="31" t="e">
        <f>(D56-E56)/E56*100</f>
        <v>#DIV/0!</v>
      </c>
      <c r="G56" s="123">
        <v>3</v>
      </c>
      <c r="H56" s="123">
        <v>4712.2031299999999</v>
      </c>
      <c r="I56" s="123">
        <v>0</v>
      </c>
      <c r="J56" s="123">
        <v>0</v>
      </c>
      <c r="K56" s="123">
        <v>0</v>
      </c>
      <c r="L56" s="123">
        <v>0</v>
      </c>
      <c r="M56" s="31" t="e">
        <f>(K56-L56)/L56*100</f>
        <v>#DIV/0!</v>
      </c>
      <c r="N56" s="109">
        <f t="shared" si="12"/>
        <v>99.944027611850743</v>
      </c>
    </row>
    <row r="57" spans="1:14">
      <c r="A57" s="271"/>
      <c r="B57" s="14" t="s">
        <v>30</v>
      </c>
      <c r="C57" s="123">
        <v>0</v>
      </c>
      <c r="D57" s="123">
        <v>0</v>
      </c>
      <c r="E57" s="123">
        <v>0</v>
      </c>
      <c r="F57" s="31"/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31" t="e">
        <f>(K57-L57)/L57*100</f>
        <v>#DIV/0!</v>
      </c>
      <c r="N57" s="109">
        <f t="shared" si="12"/>
        <v>0</v>
      </c>
    </row>
    <row r="58" spans="1:14" ht="14.25" thickBot="1">
      <c r="A58" s="253"/>
      <c r="B58" s="15" t="s">
        <v>135</v>
      </c>
      <c r="C58" s="16">
        <f t="shared" ref="C58:L58" si="14">C46+C48+C49+C50+C51+C52+C53+C54</f>
        <v>512.98896500000001</v>
      </c>
      <c r="D58" s="16">
        <f t="shared" si="14"/>
        <v>512.98896500000001</v>
      </c>
      <c r="E58" s="16">
        <f t="shared" si="14"/>
        <v>189.06521800000002</v>
      </c>
      <c r="F58" s="16">
        <f>(D58-E58)/E58*100</f>
        <v>171.32910559995227</v>
      </c>
      <c r="G58" s="16">
        <f t="shared" si="14"/>
        <v>1479</v>
      </c>
      <c r="H58" s="16">
        <f t="shared" si="14"/>
        <v>300190.10356799996</v>
      </c>
      <c r="I58" s="16">
        <f t="shared" si="14"/>
        <v>0</v>
      </c>
      <c r="J58" s="16">
        <f t="shared" si="14"/>
        <v>143.70665199999999</v>
      </c>
      <c r="K58" s="16">
        <f t="shared" si="14"/>
        <v>143.70665199999999</v>
      </c>
      <c r="L58" s="16">
        <f t="shared" si="14"/>
        <v>222.96019699999999</v>
      </c>
      <c r="M58" s="16">
        <f t="shared" ref="M58:M60" si="15">(K58-L58)/L58*100</f>
        <v>-35.54605084960523</v>
      </c>
      <c r="N58" s="110">
        <f t="shared" si="12"/>
        <v>10.598240509901316</v>
      </c>
    </row>
    <row r="59" spans="1:14" ht="15" thickTop="1" thickBot="1">
      <c r="A59" s="255" t="s">
        <v>34</v>
      </c>
      <c r="B59" s="211" t="s">
        <v>19</v>
      </c>
      <c r="C59" s="67">
        <v>11.155805000000001</v>
      </c>
      <c r="D59" s="67">
        <v>11.155805000000001</v>
      </c>
      <c r="E59" s="67">
        <v>14.538078000000001</v>
      </c>
      <c r="F59" s="31">
        <f>(D59-E59)/E59*100</f>
        <v>-23.264925391100526</v>
      </c>
      <c r="G59" s="68">
        <v>98</v>
      </c>
      <c r="H59" s="68">
        <v>9826.2024000000001</v>
      </c>
      <c r="I59" s="68">
        <v>18</v>
      </c>
      <c r="J59" s="68">
        <v>58.683799999999998</v>
      </c>
      <c r="K59" s="68">
        <v>58.683799999999998</v>
      </c>
      <c r="L59" s="68">
        <v>3.8897949999999999</v>
      </c>
      <c r="M59" s="31">
        <f t="shared" si="15"/>
        <v>1408.6604821076689</v>
      </c>
      <c r="N59" s="109">
        <f t="shared" ref="N59:N71" si="16">D59/D202*100</f>
        <v>0.4447454784855861</v>
      </c>
    </row>
    <row r="60" spans="1:14" ht="14.25" thickBot="1">
      <c r="A60" s="255"/>
      <c r="B60" s="211" t="s">
        <v>20</v>
      </c>
      <c r="C60" s="68">
        <v>2.6668880000000001</v>
      </c>
      <c r="D60" s="68">
        <v>2.6668880000000001</v>
      </c>
      <c r="E60" s="68">
        <v>4.7391550000000002</v>
      </c>
      <c r="F60" s="31">
        <f>(D60-E60)/E60*100</f>
        <v>-43.72650820663177</v>
      </c>
      <c r="G60" s="68">
        <v>37</v>
      </c>
      <c r="H60" s="68">
        <v>740</v>
      </c>
      <c r="I60" s="68">
        <v>3</v>
      </c>
      <c r="J60" s="68">
        <v>0.53800000000000003</v>
      </c>
      <c r="K60" s="68">
        <v>0.53800000000000003</v>
      </c>
      <c r="L60" s="68">
        <v>1.120765</v>
      </c>
      <c r="M60" s="31">
        <f t="shared" si="15"/>
        <v>-51.997073427524946</v>
      </c>
      <c r="N60" s="109">
        <f t="shared" si="16"/>
        <v>0.3185260676587312</v>
      </c>
    </row>
    <row r="61" spans="1:14" ht="14.25" thickBot="1">
      <c r="A61" s="255"/>
      <c r="B61" s="211" t="s">
        <v>21</v>
      </c>
      <c r="C61" s="68">
        <v>9.4339000000000006E-2</v>
      </c>
      <c r="D61" s="68">
        <v>9.4339000000000006E-2</v>
      </c>
      <c r="E61" s="68"/>
      <c r="F61" s="31" t="e">
        <f>(D61-E61)/E61*100</f>
        <v>#DIV/0!</v>
      </c>
      <c r="G61" s="68">
        <v>1</v>
      </c>
      <c r="H61" s="68">
        <v>60.15</v>
      </c>
      <c r="I61" s="68"/>
      <c r="J61" s="68"/>
      <c r="K61" s="68"/>
      <c r="L61" s="68"/>
      <c r="M61" s="31"/>
      <c r="N61" s="109">
        <f t="shared" si="16"/>
        <v>4.0170595948136309E-2</v>
      </c>
    </row>
    <row r="62" spans="1:14" ht="14.25" thickBot="1">
      <c r="A62" s="255"/>
      <c r="B62" s="211" t="s">
        <v>22</v>
      </c>
      <c r="C62" s="68"/>
      <c r="D62" s="68"/>
      <c r="E62" s="68"/>
      <c r="F62" s="31"/>
      <c r="G62" s="68"/>
      <c r="H62" s="68"/>
      <c r="I62" s="68"/>
      <c r="J62" s="68"/>
      <c r="K62" s="68"/>
      <c r="L62" s="68"/>
      <c r="M62" s="31"/>
      <c r="N62" s="109">
        <f t="shared" si="16"/>
        <v>0</v>
      </c>
    </row>
    <row r="63" spans="1:14" ht="14.25" thickBot="1">
      <c r="A63" s="255"/>
      <c r="B63" s="211" t="s">
        <v>23</v>
      </c>
      <c r="C63" s="68"/>
      <c r="D63" s="68"/>
      <c r="E63" s="68"/>
      <c r="F63" s="31"/>
      <c r="G63" s="68"/>
      <c r="H63" s="68"/>
      <c r="I63" s="68"/>
      <c r="J63" s="68"/>
      <c r="K63" s="68"/>
      <c r="L63" s="68"/>
      <c r="M63" s="31"/>
      <c r="N63" s="109">
        <f t="shared" si="16"/>
        <v>0</v>
      </c>
    </row>
    <row r="64" spans="1:14" ht="14.25" thickBot="1">
      <c r="A64" s="255"/>
      <c r="B64" s="211" t="s">
        <v>24</v>
      </c>
      <c r="C64" s="68">
        <v>20.86</v>
      </c>
      <c r="D64" s="68">
        <v>20.86</v>
      </c>
      <c r="E64" s="68">
        <v>7.7744299999999997</v>
      </c>
      <c r="F64" s="31">
        <f>(D64-E64)/E64*100</f>
        <v>168.31549065333408</v>
      </c>
      <c r="G64" s="68">
        <v>5</v>
      </c>
      <c r="H64" s="68">
        <v>23348.7</v>
      </c>
      <c r="I64" s="68">
        <v>1</v>
      </c>
      <c r="J64" s="68">
        <v>0.68852999999999998</v>
      </c>
      <c r="K64" s="68">
        <v>0.68852999999999998</v>
      </c>
      <c r="L64" s="68"/>
      <c r="M64" s="31"/>
      <c r="N64" s="109">
        <f t="shared" si="16"/>
        <v>5.3733951972717362</v>
      </c>
    </row>
    <row r="65" spans="1:14" ht="14.25" thickBot="1">
      <c r="A65" s="255"/>
      <c r="B65" s="211" t="s">
        <v>25</v>
      </c>
      <c r="C65" s="69"/>
      <c r="D65" s="69"/>
      <c r="E65" s="69"/>
      <c r="F65" s="31"/>
      <c r="G65" s="69"/>
      <c r="H65" s="69"/>
      <c r="I65" s="69"/>
      <c r="J65" s="69"/>
      <c r="K65" s="69"/>
      <c r="L65" s="69"/>
      <c r="M65" s="31"/>
      <c r="N65" s="109">
        <f t="shared" si="16"/>
        <v>0</v>
      </c>
    </row>
    <row r="66" spans="1:14" ht="14.25" thickBot="1">
      <c r="A66" s="255"/>
      <c r="B66" s="211" t="s">
        <v>26</v>
      </c>
      <c r="C66" s="68">
        <v>12.665018999999999</v>
      </c>
      <c r="D66" s="70">
        <v>12.665018999999999</v>
      </c>
      <c r="E66" s="68">
        <v>12.771126000000001</v>
      </c>
      <c r="F66" s="31">
        <f>(D66-E66)/E66*100</f>
        <v>-0.83083511978506441</v>
      </c>
      <c r="G66" s="68">
        <v>29</v>
      </c>
      <c r="H66" s="68">
        <v>42008.6</v>
      </c>
      <c r="I66" s="68">
        <v>2</v>
      </c>
      <c r="J66" s="68">
        <v>4.9770000000000002E-2</v>
      </c>
      <c r="K66" s="68">
        <v>4.9770000000000002E-2</v>
      </c>
      <c r="L66" s="68">
        <v>0.56181400000000004</v>
      </c>
      <c r="M66" s="31">
        <f>(K66-L66)/L66*100</f>
        <v>-91.141196196606003</v>
      </c>
      <c r="N66" s="109">
        <f t="shared" si="16"/>
        <v>3.3173845736301</v>
      </c>
    </row>
    <row r="67" spans="1:14" ht="14.25" thickBot="1">
      <c r="A67" s="255"/>
      <c r="B67" s="211" t="s">
        <v>27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09">
        <f t="shared" si="16"/>
        <v>0</v>
      </c>
    </row>
    <row r="68" spans="1:14" ht="14.25" thickBot="1">
      <c r="A68" s="255"/>
      <c r="B68" s="14" t="s">
        <v>28</v>
      </c>
      <c r="C68" s="34"/>
      <c r="D68" s="34"/>
      <c r="E68" s="34"/>
      <c r="F68" s="31"/>
      <c r="G68" s="34"/>
      <c r="H68" s="34"/>
      <c r="I68" s="34"/>
      <c r="J68" s="34"/>
      <c r="K68" s="34"/>
      <c r="L68" s="34"/>
      <c r="M68" s="31"/>
      <c r="N68" s="109">
        <f t="shared" si="16"/>
        <v>0</v>
      </c>
    </row>
    <row r="69" spans="1:14" ht="14.25" thickBot="1">
      <c r="A69" s="255"/>
      <c r="B69" s="14" t="s">
        <v>29</v>
      </c>
      <c r="C69" s="34"/>
      <c r="D69" s="34"/>
      <c r="E69" s="34"/>
      <c r="F69" s="31"/>
      <c r="G69" s="34"/>
      <c r="H69" s="34"/>
      <c r="I69" s="34"/>
      <c r="J69" s="34"/>
      <c r="K69" s="34"/>
      <c r="L69" s="34"/>
      <c r="M69" s="31"/>
      <c r="N69" s="109">
        <f t="shared" si="16"/>
        <v>0</v>
      </c>
    </row>
    <row r="70" spans="1:14" ht="14.25" thickBot="1">
      <c r="A70" s="255"/>
      <c r="B70" s="14" t="s">
        <v>30</v>
      </c>
      <c r="C70" s="34"/>
      <c r="D70" s="34"/>
      <c r="E70" s="34"/>
      <c r="F70" s="31"/>
      <c r="G70" s="34"/>
      <c r="H70" s="34"/>
      <c r="I70" s="34"/>
      <c r="J70" s="34"/>
      <c r="K70" s="34"/>
      <c r="L70" s="34"/>
      <c r="M70" s="31"/>
      <c r="N70" s="109">
        <f t="shared" si="16"/>
        <v>0</v>
      </c>
    </row>
    <row r="71" spans="1:14" ht="14.25" thickBot="1">
      <c r="A71" s="256"/>
      <c r="B71" s="15" t="s">
        <v>135</v>
      </c>
      <c r="C71" s="16">
        <f t="shared" ref="C71:L71" si="17">C59+C61+C62+C63+C64+C65+C66+C67</f>
        <v>44.775162999999999</v>
      </c>
      <c r="D71" s="16">
        <f t="shared" si="17"/>
        <v>44.775162999999999</v>
      </c>
      <c r="E71" s="16">
        <f t="shared" si="17"/>
        <v>35.083634000000004</v>
      </c>
      <c r="F71" s="16">
        <f t="shared" ref="F71:F77" si="18">(D71-E71)/E71*100</f>
        <v>27.624073948553889</v>
      </c>
      <c r="G71" s="16">
        <f t="shared" si="17"/>
        <v>133</v>
      </c>
      <c r="H71" s="16">
        <f t="shared" si="17"/>
        <v>75243.652399999992</v>
      </c>
      <c r="I71" s="16">
        <f t="shared" si="17"/>
        <v>21</v>
      </c>
      <c r="J71" s="16">
        <f t="shared" si="17"/>
        <v>59.4221</v>
      </c>
      <c r="K71" s="16">
        <f t="shared" si="17"/>
        <v>59.4221</v>
      </c>
      <c r="L71" s="16">
        <f t="shared" si="17"/>
        <v>4.4516089999999995</v>
      </c>
      <c r="M71" s="16">
        <f t="shared" ref="M71:M74" si="19">(K71-L71)/L71*100</f>
        <v>1234.8454457702824</v>
      </c>
      <c r="N71" s="110">
        <f t="shared" si="16"/>
        <v>0.92504513492611784</v>
      </c>
    </row>
    <row r="72" spans="1:14" ht="15" thickTop="1" thickBot="1">
      <c r="A72" s="257" t="s">
        <v>35</v>
      </c>
      <c r="B72" s="18" t="s">
        <v>19</v>
      </c>
      <c r="C72" s="32">
        <v>102.91059199999999</v>
      </c>
      <c r="D72" s="32">
        <v>102.91059199999999</v>
      </c>
      <c r="E72" s="32">
        <v>87.116375000000005</v>
      </c>
      <c r="F72" s="111">
        <f t="shared" si="18"/>
        <v>18.130020905943329</v>
      </c>
      <c r="G72" s="31">
        <v>884</v>
      </c>
      <c r="H72" s="31">
        <v>94674.555038999999</v>
      </c>
      <c r="I72" s="33">
        <v>73</v>
      </c>
      <c r="J72" s="31">
        <v>40.808954999999997</v>
      </c>
      <c r="K72" s="31">
        <v>40.808954999999997</v>
      </c>
      <c r="L72" s="31">
        <v>49.142319999999998</v>
      </c>
      <c r="M72" s="111">
        <f t="shared" si="19"/>
        <v>-16.957614129735838</v>
      </c>
      <c r="N72" s="112">
        <f t="shared" ref="N72:N84" si="20">D72/D202*100</f>
        <v>4.1027089018026865</v>
      </c>
    </row>
    <row r="73" spans="1:14" ht="14.25" thickBot="1">
      <c r="A73" s="255"/>
      <c r="B73" s="211" t="s">
        <v>20</v>
      </c>
      <c r="C73" s="31">
        <v>36.034340999999998</v>
      </c>
      <c r="D73" s="31">
        <v>36.034340999999998</v>
      </c>
      <c r="E73" s="31">
        <v>33.869357999999998</v>
      </c>
      <c r="F73" s="31">
        <f t="shared" si="18"/>
        <v>6.3921583633206147</v>
      </c>
      <c r="G73" s="31">
        <v>439</v>
      </c>
      <c r="H73" s="31">
        <v>8780</v>
      </c>
      <c r="I73" s="33">
        <v>48</v>
      </c>
      <c r="J73" s="31">
        <v>24.844442999999998</v>
      </c>
      <c r="K73" s="31">
        <v>24.844442999999998</v>
      </c>
      <c r="L73" s="31">
        <v>33.128338999999997</v>
      </c>
      <c r="M73" s="31">
        <f t="shared" si="19"/>
        <v>-25.005467373417062</v>
      </c>
      <c r="N73" s="109">
        <f t="shared" si="20"/>
        <v>4.3038466330058816</v>
      </c>
    </row>
    <row r="74" spans="1:14" ht="14.25" thickBot="1">
      <c r="A74" s="255"/>
      <c r="B74" s="211" t="s">
        <v>21</v>
      </c>
      <c r="C74" s="31">
        <v>0.49188700000000002</v>
      </c>
      <c r="D74" s="31">
        <v>0.49188700000000002</v>
      </c>
      <c r="E74" s="31">
        <v>0.34432800000000002</v>
      </c>
      <c r="F74" s="31">
        <f t="shared" si="18"/>
        <v>42.854197160846631</v>
      </c>
      <c r="G74" s="31">
        <v>1</v>
      </c>
      <c r="H74" s="31">
        <v>1738</v>
      </c>
      <c r="I74" s="33">
        <v>0</v>
      </c>
      <c r="J74" s="31">
        <v>0</v>
      </c>
      <c r="K74" s="31">
        <v>0</v>
      </c>
      <c r="L74" s="31">
        <v>0</v>
      </c>
      <c r="M74" s="31" t="e">
        <f t="shared" si="19"/>
        <v>#DIV/0!</v>
      </c>
      <c r="N74" s="109">
        <f t="shared" si="20"/>
        <v>0.20945095802521679</v>
      </c>
    </row>
    <row r="75" spans="1:14" ht="14.25" thickBot="1">
      <c r="A75" s="255"/>
      <c r="B75" s="211" t="s">
        <v>22</v>
      </c>
      <c r="C75" s="31">
        <v>1.4999999999999999E-2</v>
      </c>
      <c r="D75" s="31">
        <v>1.4999999999999999E-2</v>
      </c>
      <c r="E75" s="31">
        <v>7.8494999999999995E-2</v>
      </c>
      <c r="F75" s="31">
        <f t="shared" si="18"/>
        <v>-80.890502579782151</v>
      </c>
      <c r="G75" s="31">
        <v>2</v>
      </c>
      <c r="H75" s="31">
        <v>82.24</v>
      </c>
      <c r="I75" s="33">
        <v>0</v>
      </c>
      <c r="J75" s="31">
        <v>0</v>
      </c>
      <c r="K75" s="31">
        <v>0</v>
      </c>
      <c r="L75" s="31">
        <v>0</v>
      </c>
      <c r="M75" s="31"/>
      <c r="N75" s="109">
        <f t="shared" si="20"/>
        <v>9.4418969017623887E-3</v>
      </c>
    </row>
    <row r="76" spans="1:14" ht="14.25" thickBot="1">
      <c r="A76" s="255"/>
      <c r="B76" s="211" t="s">
        <v>23</v>
      </c>
      <c r="C76" s="31">
        <v>5.044829</v>
      </c>
      <c r="D76" s="31">
        <v>5.044829</v>
      </c>
      <c r="E76" s="31">
        <v>1.1690400000000001</v>
      </c>
      <c r="F76" s="31">
        <f t="shared" si="18"/>
        <v>331.53604667077258</v>
      </c>
      <c r="G76" s="31">
        <v>50</v>
      </c>
      <c r="H76" s="31">
        <v>43692.75</v>
      </c>
      <c r="I76" s="33">
        <v>0</v>
      </c>
      <c r="J76" s="31">
        <v>0</v>
      </c>
      <c r="K76" s="31">
        <v>0</v>
      </c>
      <c r="L76" s="31">
        <v>0</v>
      </c>
      <c r="M76" s="31"/>
      <c r="N76" s="109">
        <f t="shared" si="20"/>
        <v>64.740931887792783</v>
      </c>
    </row>
    <row r="77" spans="1:14" ht="14.25" thickBot="1">
      <c r="A77" s="255"/>
      <c r="B77" s="211" t="s">
        <v>24</v>
      </c>
      <c r="C77" s="31">
        <v>0</v>
      </c>
      <c r="D77" s="31">
        <v>0</v>
      </c>
      <c r="E77" s="31">
        <v>0.133961</v>
      </c>
      <c r="F77" s="31">
        <f t="shared" si="18"/>
        <v>-100</v>
      </c>
      <c r="G77" s="31">
        <v>0</v>
      </c>
      <c r="H77" s="31">
        <v>-1.4786980000000001</v>
      </c>
      <c r="I77" s="33">
        <v>1</v>
      </c>
      <c r="J77" s="31">
        <v>1.4786980000000001</v>
      </c>
      <c r="K77" s="31">
        <v>1.4786980000000001</v>
      </c>
      <c r="L77" s="31">
        <v>0</v>
      </c>
      <c r="M77" s="31" t="e">
        <f>(K77-L77)/L77*100</f>
        <v>#DIV/0!</v>
      </c>
      <c r="N77" s="109">
        <f t="shared" si="20"/>
        <v>0</v>
      </c>
    </row>
    <row r="78" spans="1:14" ht="14.25" thickBot="1">
      <c r="A78" s="255"/>
      <c r="B78" s="211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9">
        <f t="shared" si="20"/>
        <v>0</v>
      </c>
    </row>
    <row r="79" spans="1:14" ht="14.25" thickBot="1">
      <c r="A79" s="255"/>
      <c r="B79" s="211" t="s">
        <v>26</v>
      </c>
      <c r="C79" s="31">
        <v>12.347568000000001</v>
      </c>
      <c r="D79" s="31">
        <v>12.347568000000001</v>
      </c>
      <c r="E79" s="31">
        <v>12.796578</v>
      </c>
      <c r="F79" s="31">
        <f>(D79-E79)/E79*100</f>
        <v>-3.5088286884196656</v>
      </c>
      <c r="G79" s="31">
        <v>415</v>
      </c>
      <c r="H79" s="31">
        <v>155238.82999999999</v>
      </c>
      <c r="I79" s="33">
        <v>11420</v>
      </c>
      <c r="J79" s="31">
        <v>43.672606999999999</v>
      </c>
      <c r="K79" s="31">
        <v>43.672606999999999</v>
      </c>
      <c r="L79" s="31">
        <v>6.9482869999999997</v>
      </c>
      <c r="M79" s="31">
        <f>(K79-L79)/L79*100</f>
        <v>528.53775326206301</v>
      </c>
      <c r="N79" s="109">
        <f t="shared" si="20"/>
        <v>3.2342337271699848</v>
      </c>
    </row>
    <row r="80" spans="1:14" ht="14.25" thickBot="1">
      <c r="A80" s="255"/>
      <c r="B80" s="211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9">
        <f t="shared" si="20"/>
        <v>0</v>
      </c>
    </row>
    <row r="81" spans="1:14" ht="14.25" thickBot="1">
      <c r="A81" s="255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9">
        <f t="shared" si="20"/>
        <v>0</v>
      </c>
    </row>
    <row r="82" spans="1:14" ht="14.25" thickBot="1">
      <c r="A82" s="255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9">
        <f t="shared" si="20"/>
        <v>0</v>
      </c>
    </row>
    <row r="83" spans="1:14" ht="14.25" thickBot="1">
      <c r="A83" s="255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9">
        <f t="shared" si="20"/>
        <v>0</v>
      </c>
    </row>
    <row r="84" spans="1:14" ht="14.25" thickBot="1">
      <c r="A84" s="256"/>
      <c r="B84" s="15" t="s">
        <v>135</v>
      </c>
      <c r="C84" s="16">
        <f t="shared" ref="C84:L84" si="21">C72+C74+C75+C76+C77+C78+C79+C80</f>
        <v>120.809876</v>
      </c>
      <c r="D84" s="16">
        <f t="shared" si="21"/>
        <v>120.809876</v>
      </c>
      <c r="E84" s="16">
        <f t="shared" si="21"/>
        <v>101.638777</v>
      </c>
      <c r="F84" s="16">
        <f>(D84-E84)/E84*100</f>
        <v>18.861992997023172</v>
      </c>
      <c r="G84" s="16">
        <f t="shared" si="21"/>
        <v>1352</v>
      </c>
      <c r="H84" s="16">
        <f t="shared" si="21"/>
        <v>295424.89634099999</v>
      </c>
      <c r="I84" s="16">
        <f t="shared" si="21"/>
        <v>11494</v>
      </c>
      <c r="J84" s="16">
        <f t="shared" si="21"/>
        <v>85.960260000000005</v>
      </c>
      <c r="K84" s="16">
        <f t="shared" si="21"/>
        <v>85.960260000000005</v>
      </c>
      <c r="L84" s="16">
        <f t="shared" si="21"/>
        <v>56.090606999999999</v>
      </c>
      <c r="M84" s="16">
        <f t="shared" ref="M84:M86" si="22">(K84-L84)/L84*100</f>
        <v>53.252504470133488</v>
      </c>
      <c r="N84" s="110">
        <f t="shared" si="20"/>
        <v>2.495905778049933</v>
      </c>
    </row>
    <row r="85" spans="1:14" ht="14.25" thickTop="1">
      <c r="A85" s="271" t="s">
        <v>65</v>
      </c>
      <c r="B85" s="211" t="s">
        <v>19</v>
      </c>
      <c r="C85" s="71">
        <v>27.11</v>
      </c>
      <c r="D85" s="71">
        <v>27.11</v>
      </c>
      <c r="E85" s="71">
        <v>24.38</v>
      </c>
      <c r="F85" s="31">
        <f>(D85-E85)/E85*100</f>
        <v>11.197703035274818</v>
      </c>
      <c r="G85" s="72">
        <v>297</v>
      </c>
      <c r="H85" s="72">
        <v>29946.7</v>
      </c>
      <c r="I85" s="72">
        <v>36</v>
      </c>
      <c r="J85" s="72">
        <v>25.48</v>
      </c>
      <c r="K85" s="72">
        <v>25.48</v>
      </c>
      <c r="L85" s="72">
        <v>23.8</v>
      </c>
      <c r="M85" s="31">
        <f t="shared" si="22"/>
        <v>7.0588235294117636</v>
      </c>
      <c r="N85" s="109">
        <f t="shared" ref="N85:N97" si="23">D85/D202*100</f>
        <v>1.080787080963161</v>
      </c>
    </row>
    <row r="86" spans="1:14">
      <c r="A86" s="271"/>
      <c r="B86" s="211" t="s">
        <v>20</v>
      </c>
      <c r="C86" s="72">
        <v>11.07</v>
      </c>
      <c r="D86" s="72">
        <v>11.07</v>
      </c>
      <c r="E86" s="72">
        <v>9.74</v>
      </c>
      <c r="F86" s="31">
        <f>(D86-E86)/E86*100</f>
        <v>13.655030800821354</v>
      </c>
      <c r="G86" s="72">
        <v>159</v>
      </c>
      <c r="H86" s="72">
        <v>3180</v>
      </c>
      <c r="I86" s="72">
        <v>18</v>
      </c>
      <c r="J86" s="72">
        <v>16.149999999999999</v>
      </c>
      <c r="K86" s="72">
        <v>16.149999999999999</v>
      </c>
      <c r="L86" s="72">
        <v>17.87</v>
      </c>
      <c r="M86" s="31">
        <f t="shared" si="22"/>
        <v>-9.6250699496362753</v>
      </c>
      <c r="N86" s="109">
        <f t="shared" si="23"/>
        <v>1.3221715981256634</v>
      </c>
    </row>
    <row r="87" spans="1:14">
      <c r="A87" s="271"/>
      <c r="B87" s="211" t="s">
        <v>21</v>
      </c>
      <c r="C87" s="72"/>
      <c r="D87" s="72"/>
      <c r="E87" s="72"/>
      <c r="F87" s="31"/>
      <c r="G87" s="72"/>
      <c r="H87" s="72"/>
      <c r="I87" s="72"/>
      <c r="J87" s="72"/>
      <c r="K87" s="72"/>
      <c r="L87" s="72"/>
      <c r="M87" s="31"/>
      <c r="N87" s="109">
        <f t="shared" si="23"/>
        <v>0</v>
      </c>
    </row>
    <row r="88" spans="1:14">
      <c r="A88" s="271"/>
      <c r="B88" s="211" t="s">
        <v>22</v>
      </c>
      <c r="C88" s="72"/>
      <c r="D88" s="72"/>
      <c r="E88" s="72"/>
      <c r="F88" s="31"/>
      <c r="G88" s="72"/>
      <c r="H88" s="72"/>
      <c r="I88" s="72"/>
      <c r="J88" s="72"/>
      <c r="K88" s="72"/>
      <c r="L88" s="72"/>
      <c r="M88" s="31"/>
      <c r="N88" s="109">
        <f t="shared" si="23"/>
        <v>0</v>
      </c>
    </row>
    <row r="89" spans="1:14">
      <c r="A89" s="271"/>
      <c r="B89" s="211" t="s">
        <v>23</v>
      </c>
      <c r="C89" s="72"/>
      <c r="D89" s="72"/>
      <c r="E89" s="72"/>
      <c r="F89" s="31"/>
      <c r="G89" s="72"/>
      <c r="H89" s="72"/>
      <c r="I89" s="72"/>
      <c r="J89" s="72"/>
      <c r="K89" s="72"/>
      <c r="L89" s="72"/>
      <c r="M89" s="31"/>
      <c r="N89" s="109">
        <f t="shared" si="23"/>
        <v>0</v>
      </c>
    </row>
    <row r="90" spans="1:14">
      <c r="A90" s="271"/>
      <c r="B90" s="211" t="s">
        <v>24</v>
      </c>
      <c r="C90" s="72"/>
      <c r="D90" s="72"/>
      <c r="E90" s="72"/>
      <c r="F90" s="31"/>
      <c r="G90" s="72"/>
      <c r="H90" s="72"/>
      <c r="I90" s="72"/>
      <c r="J90" s="72"/>
      <c r="K90" s="72"/>
      <c r="L90" s="72">
        <v>0.75</v>
      </c>
      <c r="M90" s="31"/>
      <c r="N90" s="109">
        <f t="shared" si="23"/>
        <v>0</v>
      </c>
    </row>
    <row r="91" spans="1:14">
      <c r="A91" s="271"/>
      <c r="B91" s="211" t="s">
        <v>25</v>
      </c>
      <c r="C91" s="74"/>
      <c r="D91" s="74"/>
      <c r="E91" s="74"/>
      <c r="F91" s="31"/>
      <c r="G91" s="74"/>
      <c r="H91" s="74"/>
      <c r="I91" s="74"/>
      <c r="J91" s="74"/>
      <c r="K91" s="74"/>
      <c r="L91" s="74"/>
      <c r="M91" s="31"/>
      <c r="N91" s="109">
        <f t="shared" si="23"/>
        <v>0</v>
      </c>
    </row>
    <row r="92" spans="1:14">
      <c r="A92" s="271"/>
      <c r="B92" s="211" t="s">
        <v>26</v>
      </c>
      <c r="C92" s="72">
        <v>2</v>
      </c>
      <c r="D92" s="72">
        <v>2</v>
      </c>
      <c r="E92" s="72">
        <v>1.42</v>
      </c>
      <c r="F92" s="31">
        <f>(D92-E92)/E92*100</f>
        <v>40.845070422535215</v>
      </c>
      <c r="G92" s="72">
        <v>126</v>
      </c>
      <c r="H92" s="72">
        <v>23392</v>
      </c>
      <c r="I92" s="72"/>
      <c r="J92" s="72"/>
      <c r="K92" s="72"/>
      <c r="L92" s="72"/>
      <c r="M92" s="31" t="e">
        <f>(K92-L92)/L92*100</f>
        <v>#DIV/0!</v>
      </c>
      <c r="N92" s="109">
        <f t="shared" si="23"/>
        <v>0.52386570815726374</v>
      </c>
    </row>
    <row r="93" spans="1:14">
      <c r="A93" s="271"/>
      <c r="B93" s="211" t="s">
        <v>27</v>
      </c>
      <c r="C93" s="31"/>
      <c r="D93" s="31"/>
      <c r="E93" s="31"/>
      <c r="F93" s="31"/>
      <c r="G93" s="72"/>
      <c r="H93" s="72"/>
      <c r="I93" s="72"/>
      <c r="J93" s="72"/>
      <c r="K93" s="72"/>
      <c r="L93" s="72"/>
      <c r="M93" s="31"/>
      <c r="N93" s="109">
        <f t="shared" si="23"/>
        <v>0</v>
      </c>
    </row>
    <row r="94" spans="1:14">
      <c r="A94" s="271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/>
      <c r="N94" s="109">
        <f t="shared" si="23"/>
        <v>0</v>
      </c>
    </row>
    <row r="95" spans="1:14">
      <c r="A95" s="271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/>
      <c r="N95" s="109">
        <f t="shared" si="23"/>
        <v>0</v>
      </c>
    </row>
    <row r="96" spans="1:14">
      <c r="A96" s="271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09">
        <f t="shared" si="23"/>
        <v>0</v>
      </c>
    </row>
    <row r="97" spans="1:14" ht="14.25" thickBot="1">
      <c r="A97" s="253"/>
      <c r="B97" s="15" t="s">
        <v>135</v>
      </c>
      <c r="C97" s="16">
        <f t="shared" ref="C97:L97" si="24">C85+C87+C88+C89+C90+C91+C92+C93</f>
        <v>29.11</v>
      </c>
      <c r="D97" s="16">
        <f t="shared" si="24"/>
        <v>29.11</v>
      </c>
      <c r="E97" s="16">
        <f t="shared" si="24"/>
        <v>25.799999999999997</v>
      </c>
      <c r="F97" s="16">
        <f>(D97-E97)/E97*100</f>
        <v>12.829457364341096</v>
      </c>
      <c r="G97" s="16">
        <f t="shared" si="24"/>
        <v>423</v>
      </c>
      <c r="H97" s="16">
        <f t="shared" si="24"/>
        <v>53338.7</v>
      </c>
      <c r="I97" s="16">
        <f t="shared" si="24"/>
        <v>36</v>
      </c>
      <c r="J97" s="16">
        <f t="shared" si="24"/>
        <v>25.48</v>
      </c>
      <c r="K97" s="16">
        <f t="shared" si="24"/>
        <v>25.48</v>
      </c>
      <c r="L97" s="16">
        <f t="shared" si="24"/>
        <v>24.55</v>
      </c>
      <c r="M97" s="16">
        <f t="shared" ref="M97:M99" si="25">(K97-L97)/L97*100</f>
        <v>3.7881873727087569</v>
      </c>
      <c r="N97" s="110">
        <f t="shared" si="23"/>
        <v>0.60140627243946132</v>
      </c>
    </row>
    <row r="98" spans="1:14" ht="15" thickTop="1" thickBot="1">
      <c r="A98" s="255" t="s">
        <v>89</v>
      </c>
      <c r="B98" s="211" t="s">
        <v>19</v>
      </c>
      <c r="C98" s="31">
        <v>14.173925000000001</v>
      </c>
      <c r="D98" s="31">
        <v>14.173925000000001</v>
      </c>
      <c r="E98" s="31">
        <v>15.498125000000002</v>
      </c>
      <c r="F98" s="31">
        <f>(D98-E98)/E98*100</f>
        <v>-8.5442593862160816</v>
      </c>
      <c r="G98" s="31">
        <v>155</v>
      </c>
      <c r="H98" s="31">
        <v>16897.585139999999</v>
      </c>
      <c r="I98" s="31">
        <v>66</v>
      </c>
      <c r="J98" s="31">
        <v>16.281634</v>
      </c>
      <c r="K98" s="31">
        <v>16.281634</v>
      </c>
      <c r="L98" s="31">
        <v>7.4573229999999997</v>
      </c>
      <c r="M98" s="31">
        <f t="shared" si="25"/>
        <v>118.33081388589446</v>
      </c>
      <c r="N98" s="109">
        <f t="shared" ref="N98:N110" si="26">D98/D202*100</f>
        <v>0.56506805704687479</v>
      </c>
    </row>
    <row r="99" spans="1:14" ht="14.25" thickBot="1">
      <c r="A99" s="255"/>
      <c r="B99" s="211" t="s">
        <v>20</v>
      </c>
      <c r="C99" s="28">
        <v>5.4175279999999999</v>
      </c>
      <c r="D99" s="28">
        <v>5.4175279999999999</v>
      </c>
      <c r="E99" s="33">
        <v>8.8485050000000012</v>
      </c>
      <c r="F99" s="31">
        <f>(D99-E99)/E99*100</f>
        <v>-38.774651763207466</v>
      </c>
      <c r="G99" s="31">
        <v>70</v>
      </c>
      <c r="H99" s="31">
        <v>1400</v>
      </c>
      <c r="I99" s="31">
        <v>44</v>
      </c>
      <c r="J99" s="31">
        <v>12.641299999999999</v>
      </c>
      <c r="K99" s="31">
        <v>12.641299999999999</v>
      </c>
      <c r="L99" s="31">
        <v>5.0426209999999996</v>
      </c>
      <c r="M99" s="31">
        <f t="shared" si="25"/>
        <v>150.68907617685326</v>
      </c>
      <c r="N99" s="109">
        <f t="shared" si="26"/>
        <v>0.6470552532656304</v>
      </c>
    </row>
    <row r="100" spans="1:14" ht="14.25" thickBot="1">
      <c r="A100" s="255"/>
      <c r="B100" s="211" t="s">
        <v>21</v>
      </c>
      <c r="C100" s="31">
        <v>1.5094339999999999</v>
      </c>
      <c r="D100" s="31">
        <v>1.5094339999999999</v>
      </c>
      <c r="E100" s="31">
        <v>0</v>
      </c>
      <c r="F100" s="31"/>
      <c r="G100" s="31">
        <v>1</v>
      </c>
      <c r="H100" s="31">
        <v>1500</v>
      </c>
      <c r="I100" s="31">
        <v>0</v>
      </c>
      <c r="J100" s="31">
        <v>0</v>
      </c>
      <c r="K100" s="31">
        <v>0</v>
      </c>
      <c r="L100" s="31"/>
      <c r="M100" s="31"/>
      <c r="N100" s="109">
        <f t="shared" si="26"/>
        <v>0.64273379328145497</v>
      </c>
    </row>
    <row r="101" spans="1:14" ht="14.25" thickBot="1">
      <c r="A101" s="255"/>
      <c r="B101" s="211" t="s">
        <v>22</v>
      </c>
      <c r="C101" s="31">
        <v>0</v>
      </c>
      <c r="D101" s="31">
        <v>0</v>
      </c>
      <c r="E101" s="31">
        <v>0</v>
      </c>
      <c r="F101" s="31"/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/>
      <c r="M101" s="31"/>
      <c r="N101" s="109">
        <f t="shared" si="26"/>
        <v>0</v>
      </c>
    </row>
    <row r="102" spans="1:14" ht="14.25" thickBot="1">
      <c r="A102" s="255"/>
      <c r="B102" s="211" t="s">
        <v>23</v>
      </c>
      <c r="C102" s="31">
        <v>0</v>
      </c>
      <c r="D102" s="31">
        <v>0</v>
      </c>
      <c r="E102" s="31">
        <v>0</v>
      </c>
      <c r="F102" s="31"/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/>
      <c r="M102" s="31"/>
      <c r="N102" s="109">
        <f t="shared" si="26"/>
        <v>0</v>
      </c>
    </row>
    <row r="103" spans="1:14" ht="14.25" thickBot="1">
      <c r="A103" s="255"/>
      <c r="B103" s="211" t="s">
        <v>24</v>
      </c>
      <c r="C103" s="31">
        <v>0.52358500000000008</v>
      </c>
      <c r="D103" s="31">
        <v>0.52358500000000008</v>
      </c>
      <c r="E103" s="31">
        <v>0</v>
      </c>
      <c r="F103" s="31"/>
      <c r="G103" s="31">
        <v>3</v>
      </c>
      <c r="H103" s="31">
        <v>1139.9580000000001</v>
      </c>
      <c r="I103" s="31">
        <v>1</v>
      </c>
      <c r="J103" s="31">
        <v>0</v>
      </c>
      <c r="K103" s="31">
        <v>0</v>
      </c>
      <c r="L103" s="31">
        <v>0</v>
      </c>
      <c r="M103" s="31"/>
      <c r="N103" s="109">
        <f t="shared" si="26"/>
        <v>0.13487196185827049</v>
      </c>
    </row>
    <row r="104" spans="1:14" ht="14.25" thickBot="1">
      <c r="A104" s="255"/>
      <c r="B104" s="211" t="s">
        <v>25</v>
      </c>
      <c r="C104" s="28">
        <v>3.0357119999999997</v>
      </c>
      <c r="D104" s="28">
        <v>3.0357119999999997</v>
      </c>
      <c r="E104" s="33">
        <v>3.3567999999999998</v>
      </c>
      <c r="F104" s="31"/>
      <c r="G104" s="31">
        <v>3</v>
      </c>
      <c r="H104" s="31">
        <v>242.976</v>
      </c>
      <c r="I104" s="31">
        <v>22</v>
      </c>
      <c r="J104" s="31">
        <v>74.88</v>
      </c>
      <c r="K104" s="31">
        <v>74.88</v>
      </c>
      <c r="L104" s="31"/>
      <c r="M104" s="31"/>
      <c r="N104" s="109">
        <f t="shared" si="26"/>
        <v>0.28611413058015206</v>
      </c>
    </row>
    <row r="105" spans="1:14" ht="14.25" thickBot="1">
      <c r="A105" s="255"/>
      <c r="B105" s="211" t="s">
        <v>26</v>
      </c>
      <c r="C105" s="31">
        <v>1.6397819999999999</v>
      </c>
      <c r="D105" s="31">
        <v>1.6397819999999999</v>
      </c>
      <c r="E105" s="31">
        <v>1.344765</v>
      </c>
      <c r="F105" s="31">
        <f>(D105-E105)/E105*100</f>
        <v>21.938182507724388</v>
      </c>
      <c r="G105" s="31">
        <v>98</v>
      </c>
      <c r="H105" s="31">
        <v>12378.095000000001</v>
      </c>
      <c r="I105" s="31">
        <v>2</v>
      </c>
      <c r="J105" s="31">
        <v>0.22969999999999999</v>
      </c>
      <c r="K105" s="31">
        <v>0.22969999999999999</v>
      </c>
      <c r="L105" s="31"/>
      <c r="M105" s="31"/>
      <c r="N105" s="109">
        <f t="shared" si="26"/>
        <v>0.42951277932676712</v>
      </c>
    </row>
    <row r="106" spans="1:14" ht="14.25" thickBot="1">
      <c r="A106" s="255"/>
      <c r="B106" s="211" t="s">
        <v>27</v>
      </c>
      <c r="C106" s="31">
        <v>0</v>
      </c>
      <c r="D106" s="31">
        <v>0</v>
      </c>
      <c r="E106" s="31">
        <v>0</v>
      </c>
      <c r="F106" s="31"/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9">
        <f t="shared" si="26"/>
        <v>0</v>
      </c>
    </row>
    <row r="107" spans="1:14" ht="14.25" thickBot="1">
      <c r="A107" s="255"/>
      <c r="B107" s="14" t="s">
        <v>28</v>
      </c>
      <c r="C107" s="31">
        <v>0</v>
      </c>
      <c r="D107" s="31">
        <v>0</v>
      </c>
      <c r="E107" s="31">
        <v>0</v>
      </c>
      <c r="F107" s="31"/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/>
      <c r="M107" s="31"/>
      <c r="N107" s="109">
        <f t="shared" si="26"/>
        <v>0</v>
      </c>
    </row>
    <row r="108" spans="1:14" ht="14.25" thickBot="1">
      <c r="A108" s="255"/>
      <c r="B108" s="14" t="s">
        <v>29</v>
      </c>
      <c r="C108" s="31">
        <v>0</v>
      </c>
      <c r="D108" s="31">
        <v>0</v>
      </c>
      <c r="E108" s="31">
        <v>0</v>
      </c>
      <c r="F108" s="31"/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/>
      <c r="M108" s="31"/>
      <c r="N108" s="109">
        <f t="shared" si="26"/>
        <v>0</v>
      </c>
    </row>
    <row r="109" spans="1:14" ht="14.25" thickBot="1">
      <c r="A109" s="255"/>
      <c r="B109" s="14" t="s">
        <v>30</v>
      </c>
      <c r="C109" s="31">
        <v>0</v>
      </c>
      <c r="D109" s="31">
        <v>0</v>
      </c>
      <c r="E109" s="31">
        <v>0</v>
      </c>
      <c r="F109" s="31"/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/>
      <c r="M109" s="31"/>
      <c r="N109" s="109">
        <f t="shared" si="26"/>
        <v>0</v>
      </c>
    </row>
    <row r="110" spans="1:14" ht="14.25" thickBot="1">
      <c r="A110" s="256"/>
      <c r="B110" s="15" t="s">
        <v>135</v>
      </c>
      <c r="C110" s="16">
        <f t="shared" ref="C110:L110" si="27">C98+C100+C101+C102+C103+C104+C105+C106</f>
        <v>20.882438</v>
      </c>
      <c r="D110" s="16">
        <f t="shared" si="27"/>
        <v>20.882438</v>
      </c>
      <c r="E110" s="16">
        <f t="shared" si="27"/>
        <v>20.19969</v>
      </c>
      <c r="F110" s="16">
        <f t="shared" ref="F110:F116" si="28">(D110-E110)/E110*100</f>
        <v>3.3799924652309028</v>
      </c>
      <c r="G110" s="16">
        <f t="shared" si="27"/>
        <v>260</v>
      </c>
      <c r="H110" s="16">
        <f t="shared" si="27"/>
        <v>32158.614139999998</v>
      </c>
      <c r="I110" s="16">
        <f t="shared" si="27"/>
        <v>91</v>
      </c>
      <c r="J110" s="16">
        <f t="shared" si="27"/>
        <v>91.391333999999986</v>
      </c>
      <c r="K110" s="16">
        <f t="shared" si="27"/>
        <v>91.391333999999986</v>
      </c>
      <c r="L110" s="16">
        <f t="shared" si="27"/>
        <v>7.4573229999999997</v>
      </c>
      <c r="M110" s="16">
        <f t="shared" ref="M110:M112" si="29">(K110-L110)/L110*100</f>
        <v>1125.524682248576</v>
      </c>
      <c r="N110" s="110">
        <f t="shared" si="26"/>
        <v>0.43142662992195674</v>
      </c>
    </row>
    <row r="111" spans="1:14" ht="15" thickTop="1" thickBot="1">
      <c r="A111" s="257" t="s">
        <v>37</v>
      </c>
      <c r="B111" s="18" t="s">
        <v>19</v>
      </c>
      <c r="C111" s="88">
        <v>123.892194</v>
      </c>
      <c r="D111" s="88">
        <v>123.892194</v>
      </c>
      <c r="E111" s="88">
        <v>74.375410999999986</v>
      </c>
      <c r="F111" s="111">
        <f t="shared" si="28"/>
        <v>66.57681932003041</v>
      </c>
      <c r="G111" s="89">
        <v>1056</v>
      </c>
      <c r="H111" s="89">
        <v>155260.65917200001</v>
      </c>
      <c r="I111" s="89">
        <v>122</v>
      </c>
      <c r="J111" s="89">
        <v>51.055244000000002</v>
      </c>
      <c r="K111" s="89">
        <v>51.055244000000002</v>
      </c>
      <c r="L111" s="89">
        <v>68.530417</v>
      </c>
      <c r="M111" s="111">
        <f t="shared" si="29"/>
        <v>-25.499878397062719</v>
      </c>
      <c r="N111" s="112">
        <f t="shared" ref="N111:N123" si="30">D111/D202*100</f>
        <v>4.9391767874356942</v>
      </c>
    </row>
    <row r="112" spans="1:14" ht="14.25" thickBot="1">
      <c r="A112" s="255"/>
      <c r="B112" s="211" t="s">
        <v>20</v>
      </c>
      <c r="C112" s="89">
        <v>38.379959999999997</v>
      </c>
      <c r="D112" s="89">
        <v>38.379959999999997</v>
      </c>
      <c r="E112" s="89">
        <v>17.563526</v>
      </c>
      <c r="F112" s="31">
        <f t="shared" si="28"/>
        <v>118.52081410076769</v>
      </c>
      <c r="G112" s="89">
        <v>482</v>
      </c>
      <c r="H112" s="89">
        <v>9620</v>
      </c>
      <c r="I112" s="89">
        <v>61</v>
      </c>
      <c r="J112" s="89">
        <v>20.299844</v>
      </c>
      <c r="K112" s="89">
        <v>20.299844</v>
      </c>
      <c r="L112" s="89">
        <v>30.115673999999999</v>
      </c>
      <c r="M112" s="31">
        <f t="shared" si="29"/>
        <v>-32.593758320003062</v>
      </c>
      <c r="N112" s="109">
        <f t="shared" si="30"/>
        <v>4.5840011787894337</v>
      </c>
    </row>
    <row r="113" spans="1:14" ht="14.25" thickBot="1">
      <c r="A113" s="255"/>
      <c r="B113" s="211" t="s">
        <v>21</v>
      </c>
      <c r="C113" s="89">
        <v>0</v>
      </c>
      <c r="D113" s="89">
        <v>0</v>
      </c>
      <c r="E113" s="89">
        <v>0.18867900000000001</v>
      </c>
      <c r="F113" s="31">
        <f t="shared" si="28"/>
        <v>-100</v>
      </c>
      <c r="G113" s="89">
        <v>0</v>
      </c>
      <c r="H113" s="89">
        <v>0</v>
      </c>
      <c r="I113" s="89">
        <v>0</v>
      </c>
      <c r="J113" s="89">
        <v>0</v>
      </c>
      <c r="K113" s="89">
        <v>0</v>
      </c>
      <c r="L113" s="89">
        <v>0</v>
      </c>
      <c r="M113" s="31"/>
      <c r="N113" s="109">
        <f t="shared" si="30"/>
        <v>0</v>
      </c>
    </row>
    <row r="114" spans="1:14" ht="14.25" thickBot="1">
      <c r="A114" s="255"/>
      <c r="B114" s="211" t="s">
        <v>22</v>
      </c>
      <c r="C114" s="89">
        <v>4.275436</v>
      </c>
      <c r="D114" s="89">
        <v>4.275436</v>
      </c>
      <c r="E114" s="89">
        <v>2.8968819999999997</v>
      </c>
      <c r="F114" s="31">
        <f t="shared" si="28"/>
        <v>47.5875096051548</v>
      </c>
      <c r="G114" s="89">
        <v>62</v>
      </c>
      <c r="H114" s="89">
        <v>59448.7</v>
      </c>
      <c r="I114" s="89">
        <v>0</v>
      </c>
      <c r="J114" s="89">
        <v>0</v>
      </c>
      <c r="K114" s="89">
        <v>0</v>
      </c>
      <c r="L114" s="89">
        <v>0</v>
      </c>
      <c r="M114" s="31"/>
      <c r="N114" s="109">
        <f t="shared" si="30"/>
        <v>2.6912150614722257</v>
      </c>
    </row>
    <row r="115" spans="1:14" ht="14.25" thickBot="1">
      <c r="A115" s="255"/>
      <c r="B115" s="211" t="s">
        <v>23</v>
      </c>
      <c r="C115" s="89">
        <v>0</v>
      </c>
      <c r="D115" s="90">
        <v>0</v>
      </c>
      <c r="E115" s="90">
        <v>0</v>
      </c>
      <c r="F115" s="31" t="e">
        <f t="shared" si="28"/>
        <v>#DIV/0!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>
        <v>0</v>
      </c>
      <c r="M115" s="31"/>
      <c r="N115" s="109">
        <f t="shared" si="30"/>
        <v>0</v>
      </c>
    </row>
    <row r="116" spans="1:14" ht="14.25" thickBot="1">
      <c r="A116" s="255"/>
      <c r="B116" s="211" t="s">
        <v>24</v>
      </c>
      <c r="C116" s="89">
        <v>30.971705999999998</v>
      </c>
      <c r="D116" s="89">
        <v>30.971705999999998</v>
      </c>
      <c r="E116" s="89">
        <v>17.022881000000002</v>
      </c>
      <c r="F116" s="31">
        <f t="shared" si="28"/>
        <v>81.94162316002793</v>
      </c>
      <c r="G116" s="89">
        <v>325</v>
      </c>
      <c r="H116" s="89">
        <v>3596.7</v>
      </c>
      <c r="I116" s="89">
        <v>8</v>
      </c>
      <c r="J116" s="89">
        <v>9.593</v>
      </c>
      <c r="K116" s="89">
        <v>9.593</v>
      </c>
      <c r="L116" s="89">
        <v>0</v>
      </c>
      <c r="M116" s="31" t="e">
        <f>(K116-L116)/L116*100</f>
        <v>#DIV/0!</v>
      </c>
      <c r="N116" s="109">
        <f t="shared" si="30"/>
        <v>7.9781024099574394</v>
      </c>
    </row>
    <row r="117" spans="1:14" ht="14.25" thickBot="1">
      <c r="A117" s="255"/>
      <c r="B117" s="211" t="s">
        <v>25</v>
      </c>
      <c r="C117" s="89"/>
      <c r="D117" s="89"/>
      <c r="E117" s="89"/>
      <c r="F117" s="31"/>
      <c r="G117" s="89"/>
      <c r="H117" s="89"/>
      <c r="I117" s="89"/>
      <c r="J117" s="89"/>
      <c r="K117" s="89"/>
      <c r="L117" s="89"/>
      <c r="M117" s="31"/>
      <c r="N117" s="109">
        <f t="shared" si="30"/>
        <v>0</v>
      </c>
    </row>
    <row r="118" spans="1:14" ht="14.25" thickBot="1">
      <c r="A118" s="255"/>
      <c r="B118" s="211" t="s">
        <v>26</v>
      </c>
      <c r="C118" s="89">
        <v>8.3549559999999996</v>
      </c>
      <c r="D118" s="89">
        <v>8.3549559999999996</v>
      </c>
      <c r="E118" s="89">
        <v>6.5745040000000001</v>
      </c>
      <c r="F118" s="31">
        <f>(D118-E118)/E118*100</f>
        <v>27.081160799354585</v>
      </c>
      <c r="G118" s="89">
        <v>342</v>
      </c>
      <c r="H118" s="89">
        <v>28341.46</v>
      </c>
      <c r="I118" s="89">
        <v>0</v>
      </c>
      <c r="J118" s="89">
        <v>0</v>
      </c>
      <c r="K118" s="89">
        <v>0</v>
      </c>
      <c r="L118" s="89">
        <v>0.61232699999999995</v>
      </c>
      <c r="M118" s="31">
        <f>(K118-L118)/L118*100</f>
        <v>-100</v>
      </c>
      <c r="N118" s="109">
        <f t="shared" si="30"/>
        <v>2.1884374707813898</v>
      </c>
    </row>
    <row r="119" spans="1:14" ht="14.25" thickBot="1">
      <c r="A119" s="255"/>
      <c r="B119" s="211" t="s">
        <v>27</v>
      </c>
      <c r="C119" s="89">
        <v>5.4591450000000012</v>
      </c>
      <c r="D119" s="91">
        <v>5.4591450000000012</v>
      </c>
      <c r="E119" s="169">
        <v>0.60355099999999995</v>
      </c>
      <c r="F119" s="31"/>
      <c r="G119" s="31">
        <v>4</v>
      </c>
      <c r="H119" s="31">
        <v>133.42090899999999</v>
      </c>
      <c r="I119" s="31">
        <v>0</v>
      </c>
      <c r="J119" s="31">
        <v>0</v>
      </c>
      <c r="K119" s="31">
        <v>0</v>
      </c>
      <c r="L119" s="31">
        <v>0</v>
      </c>
      <c r="M119" s="31"/>
      <c r="N119" s="109">
        <f t="shared" si="30"/>
        <v>5.4888013228755765</v>
      </c>
    </row>
    <row r="120" spans="1:14" ht="14.25" thickBot="1">
      <c r="A120" s="255"/>
      <c r="B120" s="14" t="s">
        <v>28</v>
      </c>
      <c r="C120" s="90"/>
      <c r="D120" s="92"/>
      <c r="E120" s="93"/>
      <c r="F120" s="31"/>
      <c r="G120" s="34"/>
      <c r="H120" s="34"/>
      <c r="I120" s="34"/>
      <c r="J120" s="34"/>
      <c r="K120" s="34"/>
      <c r="L120" s="34"/>
      <c r="M120" s="31"/>
      <c r="N120" s="109">
        <f t="shared" si="30"/>
        <v>0</v>
      </c>
    </row>
    <row r="121" spans="1:14" ht="14.25" thickBot="1">
      <c r="A121" s="255"/>
      <c r="B121" s="14" t="s">
        <v>29</v>
      </c>
      <c r="C121" s="90"/>
      <c r="D121" s="93"/>
      <c r="E121" s="93"/>
      <c r="F121" s="31"/>
      <c r="G121" s="31"/>
      <c r="H121" s="31"/>
      <c r="I121" s="31"/>
      <c r="J121" s="31"/>
      <c r="K121" s="31"/>
      <c r="L121" s="31"/>
      <c r="M121" s="31"/>
      <c r="N121" s="109">
        <f t="shared" si="30"/>
        <v>0</v>
      </c>
    </row>
    <row r="122" spans="1:14" ht="14.25" thickBot="1">
      <c r="A122" s="255"/>
      <c r="B122" s="14" t="s">
        <v>30</v>
      </c>
      <c r="C122" s="31">
        <v>5.4591450000000012</v>
      </c>
      <c r="D122" s="31">
        <v>5.4591450000000012</v>
      </c>
      <c r="E122" s="31">
        <v>0.60355099999999995</v>
      </c>
      <c r="F122" s="31"/>
      <c r="G122" s="31">
        <v>4</v>
      </c>
      <c r="H122" s="31">
        <v>133.42090899999999</v>
      </c>
      <c r="I122" s="31">
        <v>0</v>
      </c>
      <c r="J122" s="31">
        <v>0</v>
      </c>
      <c r="K122" s="31">
        <v>0</v>
      </c>
      <c r="L122" s="31">
        <v>0</v>
      </c>
      <c r="M122" s="31"/>
      <c r="N122" s="109">
        <f t="shared" si="30"/>
        <v>100</v>
      </c>
    </row>
    <row r="123" spans="1:14" ht="14.25" thickBot="1">
      <c r="A123" s="256"/>
      <c r="B123" s="15" t="s">
        <v>135</v>
      </c>
      <c r="C123" s="16">
        <f t="shared" ref="C123:L123" si="31">C111+C113+C114+C115+C116+C117+C118+C119</f>
        <v>172.95343700000001</v>
      </c>
      <c r="D123" s="16">
        <f t="shared" si="31"/>
        <v>172.95343700000001</v>
      </c>
      <c r="E123" s="16">
        <f t="shared" si="31"/>
        <v>101.66190799999998</v>
      </c>
      <c r="F123" s="16">
        <f t="shared" ref="F123:F129" si="32">(D123-E123)/E123*100</f>
        <v>70.126097771055058</v>
      </c>
      <c r="G123" s="16">
        <f t="shared" si="31"/>
        <v>1789</v>
      </c>
      <c r="H123" s="16">
        <f t="shared" si="31"/>
        <v>246780.94008100004</v>
      </c>
      <c r="I123" s="16">
        <f t="shared" si="31"/>
        <v>130</v>
      </c>
      <c r="J123" s="16">
        <f t="shared" si="31"/>
        <v>60.648244000000005</v>
      </c>
      <c r="K123" s="16">
        <f t="shared" si="31"/>
        <v>60.648244000000005</v>
      </c>
      <c r="L123" s="16">
        <f t="shared" si="31"/>
        <v>69.142743999999993</v>
      </c>
      <c r="M123" s="16">
        <f t="shared" ref="M123:M125" si="33">(K123-L123)/L123*100</f>
        <v>-12.285453987767667</v>
      </c>
      <c r="N123" s="110">
        <f t="shared" si="30"/>
        <v>3.5731804140076684</v>
      </c>
    </row>
    <row r="124" spans="1:14" ht="14.25" thickTop="1">
      <c r="A124" s="271" t="s">
        <v>39</v>
      </c>
      <c r="B124" s="211" t="s">
        <v>19</v>
      </c>
      <c r="C124" s="34">
        <v>167.30651599999999</v>
      </c>
      <c r="D124" s="34">
        <v>167.30651599999999</v>
      </c>
      <c r="E124" s="182">
        <v>125.614356</v>
      </c>
      <c r="F124" s="31">
        <f t="shared" si="32"/>
        <v>33.190601239877381</v>
      </c>
      <c r="G124" s="183">
        <v>1302</v>
      </c>
      <c r="H124" s="34">
        <v>171897.25749700001</v>
      </c>
      <c r="I124" s="31">
        <v>165</v>
      </c>
      <c r="J124" s="34">
        <v>78.209999999999994</v>
      </c>
      <c r="K124" s="31">
        <v>78.209999999999994</v>
      </c>
      <c r="L124" s="34">
        <v>72.599999999999994</v>
      </c>
      <c r="M124" s="31">
        <f t="shared" si="33"/>
        <v>7.7272727272727266</v>
      </c>
      <c r="N124" s="109">
        <f t="shared" ref="N124:N136" si="34">D124/D202*100</f>
        <v>6.6699638898471569</v>
      </c>
    </row>
    <row r="125" spans="1:14">
      <c r="A125" s="271"/>
      <c r="B125" s="211" t="s">
        <v>20</v>
      </c>
      <c r="C125" s="34">
        <v>52.192758000000005</v>
      </c>
      <c r="D125" s="34">
        <v>52.192758000000005</v>
      </c>
      <c r="E125" s="182">
        <v>29.199171999999997</v>
      </c>
      <c r="F125" s="31">
        <f t="shared" si="32"/>
        <v>78.747390508196631</v>
      </c>
      <c r="G125" s="183">
        <v>625</v>
      </c>
      <c r="H125" s="34">
        <v>12500</v>
      </c>
      <c r="I125" s="31">
        <v>84</v>
      </c>
      <c r="J125" s="34">
        <v>28.7</v>
      </c>
      <c r="K125" s="31">
        <v>28.7</v>
      </c>
      <c r="L125" s="34">
        <v>16.54</v>
      </c>
      <c r="M125" s="31">
        <f t="shared" si="33"/>
        <v>73.518742442563493</v>
      </c>
      <c r="N125" s="109">
        <f t="shared" si="34"/>
        <v>6.2337653347286368</v>
      </c>
    </row>
    <row r="126" spans="1:14">
      <c r="A126" s="271"/>
      <c r="B126" s="211" t="s">
        <v>21</v>
      </c>
      <c r="C126" s="34">
        <v>22.760073999999999</v>
      </c>
      <c r="D126" s="34">
        <v>22.760073999999999</v>
      </c>
      <c r="E126" s="182">
        <v>20.153542000000002</v>
      </c>
      <c r="F126" s="31">
        <f t="shared" si="32"/>
        <v>12.933369231076094</v>
      </c>
      <c r="G126" s="183">
        <v>11</v>
      </c>
      <c r="H126" s="34">
        <v>20935.301200000002</v>
      </c>
      <c r="I126" s="31"/>
      <c r="J126" s="34"/>
      <c r="K126" s="31"/>
      <c r="L126" s="34">
        <v>2.58</v>
      </c>
      <c r="M126" s="31"/>
      <c r="N126" s="109">
        <f t="shared" si="34"/>
        <v>9.6914927697313153</v>
      </c>
    </row>
    <row r="127" spans="1:14">
      <c r="A127" s="271"/>
      <c r="B127" s="211" t="s">
        <v>22</v>
      </c>
      <c r="C127" s="34">
        <v>1.6158729999999999</v>
      </c>
      <c r="D127" s="34">
        <v>1.6158729999999999</v>
      </c>
      <c r="E127" s="182">
        <v>2.150185</v>
      </c>
      <c r="F127" s="31">
        <f t="shared" si="32"/>
        <v>-24.849582710324931</v>
      </c>
      <c r="G127" s="183">
        <v>157</v>
      </c>
      <c r="H127" s="34">
        <v>2982.08</v>
      </c>
      <c r="I127" s="31">
        <v>4</v>
      </c>
      <c r="J127" s="34">
        <v>0.95</v>
      </c>
      <c r="K127" s="31">
        <v>0.95</v>
      </c>
      <c r="L127" s="34">
        <v>3.35</v>
      </c>
      <c r="M127" s="31">
        <f>(K127-L127)/L127*100</f>
        <v>-71.641791044776127</v>
      </c>
      <c r="N127" s="109">
        <f t="shared" si="34"/>
        <v>1.0171270848227663</v>
      </c>
    </row>
    <row r="128" spans="1:14">
      <c r="A128" s="271"/>
      <c r="B128" s="211" t="s">
        <v>23</v>
      </c>
      <c r="C128" s="34">
        <v>0</v>
      </c>
      <c r="D128" s="34">
        <v>0</v>
      </c>
      <c r="E128" s="182">
        <v>0</v>
      </c>
      <c r="F128" s="31" t="e">
        <f t="shared" si="32"/>
        <v>#DIV/0!</v>
      </c>
      <c r="G128" s="183">
        <v>0</v>
      </c>
      <c r="H128" s="34">
        <v>0</v>
      </c>
      <c r="I128" s="31"/>
      <c r="J128" s="34"/>
      <c r="K128" s="31"/>
      <c r="L128" s="34"/>
      <c r="M128" s="31"/>
      <c r="N128" s="109">
        <f t="shared" si="34"/>
        <v>0</v>
      </c>
    </row>
    <row r="129" spans="1:14">
      <c r="A129" s="271"/>
      <c r="B129" s="211" t="s">
        <v>24</v>
      </c>
      <c r="C129" s="34">
        <v>1.529393</v>
      </c>
      <c r="D129" s="34">
        <v>1.529393</v>
      </c>
      <c r="E129" s="182">
        <v>14.138314999999999</v>
      </c>
      <c r="F129" s="31">
        <f t="shared" si="32"/>
        <v>-89.182635978898475</v>
      </c>
      <c r="G129" s="183">
        <v>2</v>
      </c>
      <c r="H129" s="34">
        <v>868</v>
      </c>
      <c r="I129" s="31">
        <v>4</v>
      </c>
      <c r="J129" s="34">
        <v>7.3</v>
      </c>
      <c r="K129" s="31">
        <v>7.3</v>
      </c>
      <c r="L129" s="34">
        <v>0.12</v>
      </c>
      <c r="M129" s="31">
        <f>(K129-L129)/L129*100</f>
        <v>5983.3333333333339</v>
      </c>
      <c r="N129" s="109">
        <f t="shared" si="34"/>
        <v>0.39396131356380693</v>
      </c>
    </row>
    <row r="130" spans="1:14">
      <c r="A130" s="271"/>
      <c r="B130" s="211" t="s">
        <v>25</v>
      </c>
      <c r="C130" s="34">
        <v>0</v>
      </c>
      <c r="D130" s="34">
        <v>0</v>
      </c>
      <c r="E130" s="182">
        <v>0</v>
      </c>
      <c r="F130" s="31"/>
      <c r="G130" s="183">
        <v>0</v>
      </c>
      <c r="H130" s="34">
        <v>0</v>
      </c>
      <c r="I130" s="31"/>
      <c r="J130" s="34"/>
      <c r="K130" s="31"/>
      <c r="L130" s="34"/>
      <c r="M130" s="31"/>
      <c r="N130" s="109">
        <f t="shared" si="34"/>
        <v>0</v>
      </c>
    </row>
    <row r="131" spans="1:14">
      <c r="A131" s="271"/>
      <c r="B131" s="211" t="s">
        <v>26</v>
      </c>
      <c r="C131" s="34">
        <v>14.928585</v>
      </c>
      <c r="D131" s="34">
        <v>14.928585</v>
      </c>
      <c r="E131" s="182">
        <v>10.526214</v>
      </c>
      <c r="F131" s="31">
        <f>(D131-E131)/E131*100</f>
        <v>41.822928927722735</v>
      </c>
      <c r="G131" s="183">
        <v>717</v>
      </c>
      <c r="H131" s="34">
        <v>141615.29999999999</v>
      </c>
      <c r="I131" s="31">
        <v>6</v>
      </c>
      <c r="J131" s="34">
        <v>2.92</v>
      </c>
      <c r="K131" s="31">
        <v>2.92</v>
      </c>
      <c r="L131" s="34">
        <v>1.94</v>
      </c>
      <c r="M131" s="31">
        <f>(K131-L131)/L131*100</f>
        <v>50.515463917525771</v>
      </c>
      <c r="N131" s="109">
        <f t="shared" si="34"/>
        <v>3.9102868764054528</v>
      </c>
    </row>
    <row r="132" spans="1:14">
      <c r="A132" s="271"/>
      <c r="B132" s="211" t="s">
        <v>27</v>
      </c>
      <c r="C132" s="34">
        <v>0</v>
      </c>
      <c r="D132" s="34">
        <v>0</v>
      </c>
      <c r="E132" s="182">
        <v>0</v>
      </c>
      <c r="F132" s="31" t="e">
        <f>(D132-E132)/E132*100</f>
        <v>#DIV/0!</v>
      </c>
      <c r="G132" s="183">
        <v>0</v>
      </c>
      <c r="H132" s="34">
        <v>0</v>
      </c>
      <c r="I132" s="31"/>
      <c r="J132" s="34"/>
      <c r="K132" s="34"/>
      <c r="L132" s="34"/>
      <c r="M132" s="31"/>
      <c r="N132" s="109">
        <f t="shared" si="34"/>
        <v>0</v>
      </c>
    </row>
    <row r="133" spans="1:14">
      <c r="A133" s="271"/>
      <c r="B133" s="14" t="s">
        <v>28</v>
      </c>
      <c r="C133" s="34">
        <v>0</v>
      </c>
      <c r="D133" s="34">
        <v>0</v>
      </c>
      <c r="E133" s="182">
        <v>0</v>
      </c>
      <c r="F133" s="31"/>
      <c r="G133" s="183">
        <v>0</v>
      </c>
      <c r="H133" s="34">
        <v>0</v>
      </c>
      <c r="I133" s="34"/>
      <c r="J133" s="34"/>
      <c r="K133" s="34"/>
      <c r="L133" s="34"/>
      <c r="M133" s="31"/>
      <c r="N133" s="109">
        <f t="shared" si="34"/>
        <v>0</v>
      </c>
    </row>
    <row r="134" spans="1:14">
      <c r="A134" s="271"/>
      <c r="B134" s="14" t="s">
        <v>29</v>
      </c>
      <c r="C134" s="34">
        <v>0</v>
      </c>
      <c r="D134" s="34">
        <v>0</v>
      </c>
      <c r="E134" s="182">
        <v>0</v>
      </c>
      <c r="F134" s="31"/>
      <c r="G134" s="183">
        <v>0</v>
      </c>
      <c r="H134" s="34">
        <v>0</v>
      </c>
      <c r="I134" s="34"/>
      <c r="J134" s="34"/>
      <c r="K134" s="34"/>
      <c r="L134" s="34"/>
      <c r="M134" s="31"/>
      <c r="N134" s="109">
        <f t="shared" si="34"/>
        <v>0</v>
      </c>
    </row>
    <row r="135" spans="1:14">
      <c r="A135" s="271"/>
      <c r="B135" s="14" t="s">
        <v>30</v>
      </c>
      <c r="C135" s="34">
        <v>0</v>
      </c>
      <c r="D135" s="34">
        <v>0</v>
      </c>
      <c r="E135" s="34">
        <v>0</v>
      </c>
      <c r="F135" s="31"/>
      <c r="G135" s="183">
        <v>0</v>
      </c>
      <c r="H135" s="34">
        <v>0</v>
      </c>
      <c r="I135" s="34"/>
      <c r="J135" s="34"/>
      <c r="K135" s="34"/>
      <c r="L135" s="34"/>
      <c r="M135" s="31"/>
      <c r="N135" s="109">
        <f t="shared" si="34"/>
        <v>0</v>
      </c>
    </row>
    <row r="136" spans="1:14" ht="14.25" thickBot="1">
      <c r="A136" s="253"/>
      <c r="B136" s="15" t="s">
        <v>135</v>
      </c>
      <c r="C136" s="16">
        <f t="shared" ref="C136:L136" si="35">C124+C126+C127+C128+C129+C130+C131+C132</f>
        <v>208.14044099999998</v>
      </c>
      <c r="D136" s="16">
        <f t="shared" si="35"/>
        <v>208.14044099999998</v>
      </c>
      <c r="E136" s="16">
        <f t="shared" si="35"/>
        <v>172.58261200000001</v>
      </c>
      <c r="F136" s="16">
        <f>(D136-E136)/E136*100</f>
        <v>20.603367041402738</v>
      </c>
      <c r="G136" s="16">
        <f t="shared" si="35"/>
        <v>2189</v>
      </c>
      <c r="H136" s="16">
        <f t="shared" si="35"/>
        <v>338297.93869700003</v>
      </c>
      <c r="I136" s="16">
        <f t="shared" si="35"/>
        <v>179</v>
      </c>
      <c r="J136" s="16">
        <f t="shared" si="35"/>
        <v>89.38</v>
      </c>
      <c r="K136" s="16">
        <f t="shared" si="35"/>
        <v>89.38</v>
      </c>
      <c r="L136" s="16">
        <f t="shared" si="35"/>
        <v>80.589999999999989</v>
      </c>
      <c r="M136" s="16">
        <f t="shared" ref="M136:M138" si="36">(K136-L136)/L136*100</f>
        <v>10.907060429333674</v>
      </c>
      <c r="N136" s="110">
        <f t="shared" si="34"/>
        <v>4.3001362681455042</v>
      </c>
    </row>
    <row r="137" spans="1:14" ht="15" thickTop="1" thickBot="1">
      <c r="A137" s="255" t="s">
        <v>40</v>
      </c>
      <c r="B137" s="211" t="s">
        <v>19</v>
      </c>
      <c r="C137" s="71">
        <v>54.04</v>
      </c>
      <c r="D137" s="71">
        <v>54.04</v>
      </c>
      <c r="E137" s="106">
        <v>51.36</v>
      </c>
      <c r="F137" s="34">
        <f>(D137-E137)/E137*100</f>
        <v>5.2180685358255445</v>
      </c>
      <c r="G137" s="72">
        <v>534</v>
      </c>
      <c r="H137" s="72">
        <v>48395.16</v>
      </c>
      <c r="I137" s="72">
        <v>123</v>
      </c>
      <c r="J137" s="72">
        <v>53.26</v>
      </c>
      <c r="K137" s="107">
        <v>53.26</v>
      </c>
      <c r="L137" s="107">
        <v>15.41</v>
      </c>
      <c r="M137" s="34">
        <f t="shared" si="36"/>
        <v>245.61972744970794</v>
      </c>
      <c r="N137" s="109">
        <f t="shared" ref="N137:N149" si="37">D137/D202*100</f>
        <v>2.1543981503227307</v>
      </c>
    </row>
    <row r="138" spans="1:14" ht="14.25" thickBot="1">
      <c r="A138" s="255"/>
      <c r="B138" s="211" t="s">
        <v>20</v>
      </c>
      <c r="C138" s="72">
        <v>21.48</v>
      </c>
      <c r="D138" s="72">
        <v>21.48</v>
      </c>
      <c r="E138" s="107">
        <v>18.440000000000001</v>
      </c>
      <c r="F138" s="31">
        <f>(D138-E138)/E138*100</f>
        <v>16.485900216919731</v>
      </c>
      <c r="G138" s="72">
        <v>253</v>
      </c>
      <c r="H138" s="72">
        <v>5060</v>
      </c>
      <c r="I138" s="72">
        <v>52</v>
      </c>
      <c r="J138" s="72">
        <v>36.340000000000003</v>
      </c>
      <c r="K138" s="72">
        <v>36.340000000000003</v>
      </c>
      <c r="L138" s="107">
        <v>6.66</v>
      </c>
      <c r="M138" s="31">
        <f t="shared" si="36"/>
        <v>445.64564564564569</v>
      </c>
      <c r="N138" s="109">
        <f t="shared" si="37"/>
        <v>2.5655145372844848</v>
      </c>
    </row>
    <row r="139" spans="1:14" ht="14.25" thickBot="1">
      <c r="A139" s="255"/>
      <c r="B139" s="211" t="s">
        <v>21</v>
      </c>
      <c r="C139" s="72">
        <v>1.44</v>
      </c>
      <c r="D139" s="72">
        <v>1.44</v>
      </c>
      <c r="E139" s="107">
        <v>2.39</v>
      </c>
      <c r="F139" s="31"/>
      <c r="G139" s="72">
        <v>1</v>
      </c>
      <c r="H139" s="107">
        <v>721.3</v>
      </c>
      <c r="I139" s="107">
        <v>1</v>
      </c>
      <c r="J139" s="107">
        <v>9.9</v>
      </c>
      <c r="K139" s="107">
        <v>9.9</v>
      </c>
      <c r="L139" s="107"/>
      <c r="M139" s="31"/>
      <c r="N139" s="109">
        <f t="shared" si="37"/>
        <v>0.61316802346130739</v>
      </c>
    </row>
    <row r="140" spans="1:14" ht="14.25" thickBot="1">
      <c r="A140" s="255"/>
      <c r="B140" s="211" t="s">
        <v>22</v>
      </c>
      <c r="C140" s="72"/>
      <c r="D140" s="72"/>
      <c r="E140" s="107"/>
      <c r="F140" s="31"/>
      <c r="G140" s="72"/>
      <c r="H140" s="107"/>
      <c r="I140" s="107"/>
      <c r="J140" s="107"/>
      <c r="K140" s="107"/>
      <c r="L140" s="107"/>
      <c r="M140" s="31"/>
      <c r="N140" s="109">
        <f t="shared" si="37"/>
        <v>0</v>
      </c>
    </row>
    <row r="141" spans="1:14" ht="14.25" thickBot="1">
      <c r="A141" s="255"/>
      <c r="B141" s="211" t="s">
        <v>23</v>
      </c>
      <c r="C141" s="72"/>
      <c r="D141" s="72"/>
      <c r="E141" s="107"/>
      <c r="F141" s="31"/>
      <c r="G141" s="72"/>
      <c r="H141" s="107"/>
      <c r="I141" s="107"/>
      <c r="J141" s="107"/>
      <c r="K141" s="107"/>
      <c r="L141" s="107"/>
      <c r="M141" s="31"/>
      <c r="N141" s="109">
        <f t="shared" si="37"/>
        <v>0</v>
      </c>
    </row>
    <row r="142" spans="1:14" ht="14.25" thickBot="1">
      <c r="A142" s="255"/>
      <c r="B142" s="211" t="s">
        <v>24</v>
      </c>
      <c r="C142" s="72"/>
      <c r="D142" s="72"/>
      <c r="E142" s="107">
        <v>0.34</v>
      </c>
      <c r="F142" s="31"/>
      <c r="G142" s="72"/>
      <c r="H142" s="107"/>
      <c r="I142" s="107"/>
      <c r="J142" s="107"/>
      <c r="K142" s="107"/>
      <c r="L142" s="107"/>
      <c r="M142" s="31"/>
      <c r="N142" s="109">
        <f t="shared" si="37"/>
        <v>0</v>
      </c>
    </row>
    <row r="143" spans="1:14" ht="14.25" thickBot="1">
      <c r="A143" s="255"/>
      <c r="B143" s="211" t="s">
        <v>25</v>
      </c>
      <c r="C143" s="74"/>
      <c r="D143" s="74"/>
      <c r="E143" s="138"/>
      <c r="F143" s="31"/>
      <c r="G143" s="74"/>
      <c r="H143" s="138"/>
      <c r="I143" s="138"/>
      <c r="J143" s="138"/>
      <c r="K143" s="138"/>
      <c r="L143" s="138"/>
      <c r="M143" s="31"/>
      <c r="N143" s="109">
        <f t="shared" si="37"/>
        <v>0</v>
      </c>
    </row>
    <row r="144" spans="1:14" ht="14.25" thickBot="1">
      <c r="A144" s="255"/>
      <c r="B144" s="211" t="s">
        <v>26</v>
      </c>
      <c r="C144" s="72">
        <v>0.18</v>
      </c>
      <c r="D144" s="72">
        <v>0.18</v>
      </c>
      <c r="E144" s="107">
        <v>0.16</v>
      </c>
      <c r="F144" s="31"/>
      <c r="G144" s="72">
        <v>13</v>
      </c>
      <c r="H144" s="107">
        <v>2124.6999999999998</v>
      </c>
      <c r="I144" s="107">
        <v>1</v>
      </c>
      <c r="J144" s="107">
        <v>1.19</v>
      </c>
      <c r="K144" s="107">
        <v>1.19</v>
      </c>
      <c r="L144" s="107"/>
      <c r="M144" s="31"/>
      <c r="N144" s="109">
        <f t="shared" si="37"/>
        <v>4.7147913734153737E-2</v>
      </c>
    </row>
    <row r="145" spans="1:14" ht="14.25" thickBot="1">
      <c r="A145" s="255"/>
      <c r="B145" s="211" t="s">
        <v>27</v>
      </c>
      <c r="C145" s="72"/>
      <c r="D145" s="72"/>
      <c r="E145" s="107"/>
      <c r="F145" s="31"/>
      <c r="G145" s="72"/>
      <c r="H145" s="107"/>
      <c r="I145" s="107"/>
      <c r="J145" s="107"/>
      <c r="K145" s="107"/>
      <c r="L145" s="107"/>
      <c r="M145" s="31"/>
      <c r="N145" s="109">
        <f t="shared" si="37"/>
        <v>0</v>
      </c>
    </row>
    <row r="146" spans="1:14" ht="14.25" thickBot="1">
      <c r="A146" s="255"/>
      <c r="B146" s="14" t="s">
        <v>28</v>
      </c>
      <c r="C146" s="75"/>
      <c r="D146" s="75"/>
      <c r="E146" s="130"/>
      <c r="F146" s="31"/>
      <c r="G146" s="75"/>
      <c r="H146" s="130"/>
      <c r="I146" s="130"/>
      <c r="J146" s="130"/>
      <c r="K146" s="130"/>
      <c r="L146" s="130"/>
      <c r="M146" s="31"/>
      <c r="N146" s="109">
        <f t="shared" si="37"/>
        <v>0</v>
      </c>
    </row>
    <row r="147" spans="1:14" ht="14.25" thickBot="1">
      <c r="A147" s="255"/>
      <c r="B147" s="14" t="s">
        <v>29</v>
      </c>
      <c r="C147" s="75"/>
      <c r="D147" s="75"/>
      <c r="E147" s="130"/>
      <c r="F147" s="31"/>
      <c r="G147" s="75"/>
      <c r="H147" s="130"/>
      <c r="I147" s="130"/>
      <c r="J147" s="130"/>
      <c r="K147" s="130"/>
      <c r="L147" s="130"/>
      <c r="M147" s="31"/>
      <c r="N147" s="109">
        <f t="shared" si="37"/>
        <v>0</v>
      </c>
    </row>
    <row r="148" spans="1:14" ht="14.25" thickBot="1">
      <c r="A148" s="255"/>
      <c r="B148" s="14" t="s">
        <v>30</v>
      </c>
      <c r="C148" s="75"/>
      <c r="D148" s="75"/>
      <c r="E148" s="130"/>
      <c r="F148" s="31"/>
      <c r="G148" s="75"/>
      <c r="H148" s="130"/>
      <c r="I148" s="130"/>
      <c r="J148" s="130"/>
      <c r="K148" s="130"/>
      <c r="L148" s="130"/>
      <c r="M148" s="31"/>
      <c r="N148" s="109">
        <f t="shared" si="37"/>
        <v>0</v>
      </c>
    </row>
    <row r="149" spans="1:14" ht="14.25" thickBot="1">
      <c r="A149" s="256"/>
      <c r="B149" s="15" t="s">
        <v>135</v>
      </c>
      <c r="C149" s="16">
        <f t="shared" ref="C149:L149" si="38">C137+C139+C140+C141+C142+C143+C144+C145</f>
        <v>55.66</v>
      </c>
      <c r="D149" s="16">
        <f t="shared" si="38"/>
        <v>55.66</v>
      </c>
      <c r="E149" s="16">
        <f t="shared" si="38"/>
        <v>54.25</v>
      </c>
      <c r="F149" s="16">
        <f t="shared" ref="F149:F155" si="39">(D149-E149)/E149*100</f>
        <v>2.5990783410138185</v>
      </c>
      <c r="G149" s="16">
        <f t="shared" si="38"/>
        <v>548</v>
      </c>
      <c r="H149" s="16">
        <f t="shared" si="38"/>
        <v>51241.16</v>
      </c>
      <c r="I149" s="16">
        <f t="shared" si="38"/>
        <v>125</v>
      </c>
      <c r="J149" s="16">
        <f t="shared" si="38"/>
        <v>64.349999999999994</v>
      </c>
      <c r="K149" s="16">
        <f t="shared" si="38"/>
        <v>64.349999999999994</v>
      </c>
      <c r="L149" s="16">
        <f t="shared" si="38"/>
        <v>15.41</v>
      </c>
      <c r="M149" s="16">
        <f>(K149-L149)/L149*100</f>
        <v>317.58598312783903</v>
      </c>
      <c r="N149" s="110">
        <f t="shared" si="37"/>
        <v>1.1499235013390732</v>
      </c>
    </row>
    <row r="150" spans="1:14" ht="15" thickTop="1" thickBot="1">
      <c r="A150" s="255" t="s">
        <v>66</v>
      </c>
      <c r="B150" s="211" t="s">
        <v>19</v>
      </c>
      <c r="C150" s="31">
        <v>87.414725000000004</v>
      </c>
      <c r="D150" s="32">
        <v>87.414725000000004</v>
      </c>
      <c r="E150" s="32">
        <v>75.975127000000001</v>
      </c>
      <c r="F150" s="32">
        <f t="shared" si="39"/>
        <v>15.057030441028422</v>
      </c>
      <c r="G150" s="31">
        <v>762</v>
      </c>
      <c r="H150" s="31">
        <v>93822.506896000006</v>
      </c>
      <c r="I150" s="31">
        <v>147</v>
      </c>
      <c r="J150" s="31">
        <v>70.383255000000005</v>
      </c>
      <c r="K150" s="31">
        <v>70.383255000000005</v>
      </c>
      <c r="L150" s="31">
        <v>32.894829999999999</v>
      </c>
      <c r="M150" s="32">
        <f>(K150-L150)/L150*100</f>
        <v>113.96448925256647</v>
      </c>
      <c r="N150" s="113">
        <f t="shared" ref="N150:N162" si="40">D150/D202*100</f>
        <v>3.4849393384709506</v>
      </c>
    </row>
    <row r="151" spans="1:14" ht="14.25" thickBot="1">
      <c r="A151" s="255"/>
      <c r="B151" s="211" t="s">
        <v>20</v>
      </c>
      <c r="C151" s="31">
        <v>30.014908999999999</v>
      </c>
      <c r="D151" s="32">
        <v>30.014908999999999</v>
      </c>
      <c r="E151" s="31">
        <v>26.929767999999999</v>
      </c>
      <c r="F151" s="32">
        <f t="shared" si="39"/>
        <v>11.456247970647205</v>
      </c>
      <c r="G151" s="31">
        <v>360</v>
      </c>
      <c r="H151" s="31">
        <v>7200</v>
      </c>
      <c r="I151" s="31">
        <v>72</v>
      </c>
      <c r="J151" s="31">
        <v>38.833720999999997</v>
      </c>
      <c r="K151" s="31">
        <v>38.833720999999997</v>
      </c>
      <c r="L151" s="31">
        <v>14.328973</v>
      </c>
      <c r="M151" s="31">
        <f>(K151-L151)/L151*100</f>
        <v>171.01538260976554</v>
      </c>
      <c r="N151" s="109">
        <f t="shared" si="40"/>
        <v>3.5849015537602851</v>
      </c>
    </row>
    <row r="152" spans="1:14" ht="14.25" thickBot="1">
      <c r="A152" s="255"/>
      <c r="B152" s="211" t="s">
        <v>21</v>
      </c>
      <c r="C152" s="31">
        <v>1.4130339999999999</v>
      </c>
      <c r="D152" s="32">
        <v>1.4130339999999999</v>
      </c>
      <c r="E152" s="31">
        <v>1.4130339999999999</v>
      </c>
      <c r="F152" s="32">
        <f t="shared" si="39"/>
        <v>0</v>
      </c>
      <c r="G152" s="31">
        <v>1</v>
      </c>
      <c r="H152" s="31">
        <v>1872.27</v>
      </c>
      <c r="I152" s="31">
        <v>0</v>
      </c>
      <c r="J152" s="31">
        <v>0</v>
      </c>
      <c r="K152" s="31">
        <v>0</v>
      </c>
      <c r="L152" s="31">
        <v>0</v>
      </c>
      <c r="M152" s="31"/>
      <c r="N152" s="109">
        <f t="shared" si="40"/>
        <v>0.60168560059973963</v>
      </c>
    </row>
    <row r="153" spans="1:14" ht="14.25" thickBot="1">
      <c r="A153" s="255"/>
      <c r="B153" s="211" t="s">
        <v>22</v>
      </c>
      <c r="C153" s="31">
        <v>1.220755</v>
      </c>
      <c r="D153" s="32">
        <v>1.220755</v>
      </c>
      <c r="E153" s="31">
        <v>4.2867920000000002</v>
      </c>
      <c r="F153" s="32">
        <f t="shared" si="39"/>
        <v>-71.522877713684267</v>
      </c>
      <c r="G153" s="31">
        <v>26</v>
      </c>
      <c r="H153" s="31">
        <v>1181.738212</v>
      </c>
      <c r="I153" s="31">
        <v>0</v>
      </c>
      <c r="J153" s="31">
        <v>0</v>
      </c>
      <c r="K153" s="31">
        <v>0</v>
      </c>
      <c r="L153" s="31">
        <v>0</v>
      </c>
      <c r="M153" s="31" t="e">
        <f>(K153-L153)/L153*100</f>
        <v>#DIV/0!</v>
      </c>
      <c r="N153" s="109">
        <f t="shared" si="40"/>
        <v>0.76841619015406304</v>
      </c>
    </row>
    <row r="154" spans="1:14" ht="14.25" thickBot="1">
      <c r="A154" s="255"/>
      <c r="B154" s="211" t="s">
        <v>23</v>
      </c>
      <c r="C154" s="31">
        <v>0</v>
      </c>
      <c r="D154" s="32">
        <v>0</v>
      </c>
      <c r="E154" s="31">
        <v>0</v>
      </c>
      <c r="F154" s="32" t="e">
        <f t="shared" si="39"/>
        <v>#DIV/0!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9">
        <f t="shared" si="40"/>
        <v>0</v>
      </c>
    </row>
    <row r="155" spans="1:14" ht="14.25" thickBot="1">
      <c r="A155" s="255"/>
      <c r="B155" s="211" t="s">
        <v>24</v>
      </c>
      <c r="C155" s="31">
        <v>8.4623699999999999</v>
      </c>
      <c r="D155" s="32">
        <v>8.4623699999999999</v>
      </c>
      <c r="E155" s="31">
        <v>7.0792460000000004</v>
      </c>
      <c r="F155" s="32">
        <f t="shared" si="39"/>
        <v>19.537730430613649</v>
      </c>
      <c r="G155" s="31">
        <v>13</v>
      </c>
      <c r="H155" s="31">
        <v>2701.7541700000002</v>
      </c>
      <c r="I155" s="31">
        <v>0</v>
      </c>
      <c r="J155" s="31">
        <v>0</v>
      </c>
      <c r="K155" s="31">
        <v>0</v>
      </c>
      <c r="L155" s="31">
        <v>0.06</v>
      </c>
      <c r="M155" s="31"/>
      <c r="N155" s="109">
        <f t="shared" si="40"/>
        <v>2.1798493919240856</v>
      </c>
    </row>
    <row r="156" spans="1:14" ht="14.25" thickBot="1">
      <c r="A156" s="255"/>
      <c r="B156" s="211" t="s">
        <v>25</v>
      </c>
      <c r="C156" s="31">
        <v>0</v>
      </c>
      <c r="D156" s="32">
        <v>0</v>
      </c>
      <c r="E156" s="33">
        <v>0</v>
      </c>
      <c r="F156" s="32"/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109">
        <f t="shared" si="40"/>
        <v>0</v>
      </c>
    </row>
    <row r="157" spans="1:14" ht="14.25" thickBot="1">
      <c r="A157" s="255"/>
      <c r="B157" s="211" t="s">
        <v>26</v>
      </c>
      <c r="C157" s="31">
        <v>11.405295000000001</v>
      </c>
      <c r="D157" s="32">
        <v>11.405295000000001</v>
      </c>
      <c r="E157" s="31">
        <v>29.385266999999999</v>
      </c>
      <c r="F157" s="32">
        <f>(D157-E157)/E157*100</f>
        <v>-61.187029541028146</v>
      </c>
      <c r="G157" s="31">
        <v>304</v>
      </c>
      <c r="H157" s="31">
        <v>102008.32000000001</v>
      </c>
      <c r="I157" s="31">
        <v>2374</v>
      </c>
      <c r="J157" s="31">
        <v>0.76270099999999996</v>
      </c>
      <c r="K157" s="31">
        <v>0.76270099999999996</v>
      </c>
      <c r="L157" s="31">
        <v>0.20822099999999999</v>
      </c>
      <c r="M157" s="31">
        <f>(K157-L157)/L157*100</f>
        <v>266.29398571709868</v>
      </c>
      <c r="N157" s="109">
        <f t="shared" si="40"/>
        <v>2.9874214709587501</v>
      </c>
    </row>
    <row r="158" spans="1:14" ht="14.25" thickBot="1">
      <c r="A158" s="255"/>
      <c r="B158" s="211" t="s">
        <v>27</v>
      </c>
      <c r="C158" s="31">
        <v>0</v>
      </c>
      <c r="D158" s="32">
        <v>0</v>
      </c>
      <c r="E158" s="31">
        <v>0</v>
      </c>
      <c r="F158" s="32" t="e">
        <f>(D158-E158)/E158*100</f>
        <v>#DIV/0!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9">
        <f t="shared" si="40"/>
        <v>0</v>
      </c>
    </row>
    <row r="159" spans="1:14" ht="14.25" thickBot="1">
      <c r="A159" s="255"/>
      <c r="B159" s="14" t="s">
        <v>28</v>
      </c>
      <c r="C159" s="31">
        <v>0</v>
      </c>
      <c r="D159" s="32">
        <v>0</v>
      </c>
      <c r="E159" s="34">
        <v>0</v>
      </c>
      <c r="F159" s="32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9">
        <f t="shared" si="40"/>
        <v>0</v>
      </c>
    </row>
    <row r="160" spans="1:14" ht="14.25" thickBot="1">
      <c r="A160" s="255"/>
      <c r="B160" s="14" t="s">
        <v>29</v>
      </c>
      <c r="C160" s="31">
        <v>0</v>
      </c>
      <c r="D160" s="32">
        <v>0</v>
      </c>
      <c r="E160" s="34">
        <v>0</v>
      </c>
      <c r="F160" s="32"/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9">
        <f t="shared" si="40"/>
        <v>0</v>
      </c>
    </row>
    <row r="161" spans="1:14" ht="14.25" thickBot="1">
      <c r="A161" s="255"/>
      <c r="B161" s="14" t="s">
        <v>30</v>
      </c>
      <c r="C161" s="31">
        <v>0</v>
      </c>
      <c r="D161" s="32">
        <v>0</v>
      </c>
      <c r="E161" s="34">
        <v>0</v>
      </c>
      <c r="F161" s="32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9">
        <f t="shared" si="40"/>
        <v>0</v>
      </c>
    </row>
    <row r="162" spans="1:14" ht="14.25" thickBot="1">
      <c r="A162" s="256"/>
      <c r="B162" s="15" t="s">
        <v>135</v>
      </c>
      <c r="C162" s="16">
        <f t="shared" ref="C162:L162" si="41">C150+C152+C153+C154+C155+C156+C157+C158</f>
        <v>109.916179</v>
      </c>
      <c r="D162" s="16">
        <f t="shared" si="41"/>
        <v>109.916179</v>
      </c>
      <c r="E162" s="16">
        <f t="shared" si="41"/>
        <v>118.139466</v>
      </c>
      <c r="F162" s="16">
        <f t="shared" ref="F162:F168" si="42">(D162-E162)/E162*100</f>
        <v>-6.9606603774559126</v>
      </c>
      <c r="G162" s="16">
        <f t="shared" si="41"/>
        <v>1106</v>
      </c>
      <c r="H162" s="16">
        <f t="shared" si="41"/>
        <v>201586.589278</v>
      </c>
      <c r="I162" s="16">
        <f t="shared" si="41"/>
        <v>2521</v>
      </c>
      <c r="J162" s="16">
        <f t="shared" si="41"/>
        <v>71.145956000000012</v>
      </c>
      <c r="K162" s="16">
        <f t="shared" si="41"/>
        <v>71.145956000000012</v>
      </c>
      <c r="L162" s="16">
        <f t="shared" si="41"/>
        <v>33.163051000000003</v>
      </c>
      <c r="M162" s="16">
        <f t="shared" ref="M162:M164" si="43">(K162-L162)/L162*100</f>
        <v>114.53380751970018</v>
      </c>
      <c r="N162" s="110">
        <f t="shared" si="40"/>
        <v>2.2708443659628514</v>
      </c>
    </row>
    <row r="163" spans="1:14" ht="15" thickTop="1" thickBot="1">
      <c r="A163" s="257" t="s">
        <v>42</v>
      </c>
      <c r="B163" s="18" t="s">
        <v>19</v>
      </c>
      <c r="C163" s="94">
        <v>19.78</v>
      </c>
      <c r="D163" s="94">
        <v>19.78</v>
      </c>
      <c r="E163" s="94">
        <v>10.34</v>
      </c>
      <c r="F163" s="111">
        <f t="shared" si="42"/>
        <v>91.295938104448766</v>
      </c>
      <c r="G163" s="95">
        <v>204</v>
      </c>
      <c r="H163" s="95">
        <v>34052.410000000003</v>
      </c>
      <c r="I163" s="95">
        <v>25</v>
      </c>
      <c r="J163" s="95">
        <v>13.59</v>
      </c>
      <c r="K163" s="95">
        <v>13.59</v>
      </c>
      <c r="L163" s="95">
        <v>5.59</v>
      </c>
      <c r="M163" s="34">
        <f t="shared" si="43"/>
        <v>143.11270125223615</v>
      </c>
      <c r="N163" s="112">
        <f t="shared" ref="N163:N175" si="44">D163/D202*100</f>
        <v>0.7885639417724577</v>
      </c>
    </row>
    <row r="164" spans="1:14" ht="14.25" thickBot="1">
      <c r="A164" s="255"/>
      <c r="B164" s="211" t="s">
        <v>20</v>
      </c>
      <c r="C164" s="95">
        <v>1.01</v>
      </c>
      <c r="D164" s="95">
        <v>1.01</v>
      </c>
      <c r="E164" s="95">
        <v>3.18</v>
      </c>
      <c r="F164" s="32">
        <f t="shared" si="42"/>
        <v>-68.238993710691815</v>
      </c>
      <c r="G164" s="95">
        <v>13</v>
      </c>
      <c r="H164" s="95">
        <v>260</v>
      </c>
      <c r="I164" s="95">
        <v>5</v>
      </c>
      <c r="J164" s="95">
        <v>0.7</v>
      </c>
      <c r="K164" s="95">
        <v>0.7</v>
      </c>
      <c r="L164" s="95">
        <v>0.87</v>
      </c>
      <c r="M164" s="34">
        <f t="shared" si="43"/>
        <v>-19.540229885057474</v>
      </c>
      <c r="N164" s="109">
        <f t="shared" si="44"/>
        <v>0.12063173569168202</v>
      </c>
    </row>
    <row r="165" spans="1:14" ht="14.25" thickBot="1">
      <c r="A165" s="255"/>
      <c r="B165" s="211" t="s">
        <v>21</v>
      </c>
      <c r="C165" s="95">
        <v>0</v>
      </c>
      <c r="D165" s="95">
        <v>0</v>
      </c>
      <c r="E165" s="95">
        <v>0</v>
      </c>
      <c r="F165" s="32" t="e">
        <f t="shared" si="42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34"/>
      <c r="N165" s="109">
        <f t="shared" si="44"/>
        <v>0</v>
      </c>
    </row>
    <row r="166" spans="1:14" ht="14.25" thickBot="1">
      <c r="A166" s="255"/>
      <c r="B166" s="211" t="s">
        <v>22</v>
      </c>
      <c r="C166" s="95">
        <v>0.01</v>
      </c>
      <c r="D166" s="95">
        <v>0.01</v>
      </c>
      <c r="E166" s="95">
        <v>0</v>
      </c>
      <c r="F166" s="32" t="e">
        <f t="shared" si="42"/>
        <v>#DIV/0!</v>
      </c>
      <c r="G166" s="95">
        <v>1</v>
      </c>
      <c r="H166" s="95">
        <v>10.7</v>
      </c>
      <c r="I166" s="95">
        <v>0</v>
      </c>
      <c r="J166" s="95">
        <v>0</v>
      </c>
      <c r="K166" s="95">
        <v>0</v>
      </c>
      <c r="L166" s="95">
        <v>0</v>
      </c>
      <c r="M166" s="34"/>
      <c r="N166" s="109">
        <f t="shared" si="44"/>
        <v>6.2945979345082597E-3</v>
      </c>
    </row>
    <row r="167" spans="1:14" ht="14.25" thickBot="1">
      <c r="A167" s="255"/>
      <c r="B167" s="211" t="s">
        <v>23</v>
      </c>
      <c r="C167" s="95">
        <v>0</v>
      </c>
      <c r="D167" s="95">
        <v>0</v>
      </c>
      <c r="E167" s="95">
        <v>0</v>
      </c>
      <c r="F167" s="32" t="e">
        <f t="shared" si="42"/>
        <v>#DIV/0!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34" t="e">
        <f>(K167-L167)/L167*100</f>
        <v>#DIV/0!</v>
      </c>
      <c r="N167" s="109">
        <f t="shared" si="44"/>
        <v>0</v>
      </c>
    </row>
    <row r="168" spans="1:14" ht="14.25" thickBot="1">
      <c r="A168" s="255"/>
      <c r="B168" s="211" t="s">
        <v>24</v>
      </c>
      <c r="C168" s="95">
        <v>0</v>
      </c>
      <c r="D168" s="95">
        <v>0</v>
      </c>
      <c r="E168" s="95">
        <v>0</v>
      </c>
      <c r="F168" s="32" t="e">
        <f t="shared" si="42"/>
        <v>#DIV/0!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34"/>
      <c r="N168" s="109">
        <f t="shared" si="44"/>
        <v>0</v>
      </c>
    </row>
    <row r="169" spans="1:14" ht="14.25" thickBot="1">
      <c r="A169" s="255"/>
      <c r="B169" s="211" t="s">
        <v>25</v>
      </c>
      <c r="C169" s="95">
        <v>31.98</v>
      </c>
      <c r="D169" s="95">
        <v>31.98</v>
      </c>
      <c r="E169" s="95">
        <v>0</v>
      </c>
      <c r="F169" s="32"/>
      <c r="G169" s="95">
        <v>3</v>
      </c>
      <c r="H169" s="95">
        <v>603.46</v>
      </c>
      <c r="I169" s="95">
        <v>0</v>
      </c>
      <c r="J169" s="95">
        <v>0</v>
      </c>
      <c r="K169" s="95">
        <v>0</v>
      </c>
      <c r="L169" s="95">
        <v>0</v>
      </c>
      <c r="M169" s="34"/>
      <c r="N169" s="109">
        <f t="shared" si="44"/>
        <v>3.0140968233986833</v>
      </c>
    </row>
    <row r="170" spans="1:14" ht="14.25" thickBot="1">
      <c r="A170" s="255"/>
      <c r="B170" s="211" t="s">
        <v>26</v>
      </c>
      <c r="C170" s="95">
        <v>1.0900000000000001</v>
      </c>
      <c r="D170" s="95">
        <v>1.0900000000000001</v>
      </c>
      <c r="E170" s="95">
        <v>0.01</v>
      </c>
      <c r="F170" s="32">
        <f>(D170-E170)/E170*100</f>
        <v>10800</v>
      </c>
      <c r="G170" s="95">
        <v>140</v>
      </c>
      <c r="H170" s="95">
        <v>4555.32</v>
      </c>
      <c r="I170" s="95">
        <v>0</v>
      </c>
      <c r="J170" s="95">
        <v>0</v>
      </c>
      <c r="K170" s="95">
        <v>0</v>
      </c>
      <c r="L170" s="95">
        <v>0</v>
      </c>
      <c r="M170" s="34" t="e">
        <f>(K170-L170)/L170*100</f>
        <v>#DIV/0!</v>
      </c>
      <c r="N170" s="109">
        <f t="shared" si="44"/>
        <v>0.28550681094570873</v>
      </c>
    </row>
    <row r="171" spans="1:14" ht="14.25" thickBot="1">
      <c r="A171" s="255"/>
      <c r="B171" s="211" t="s">
        <v>27</v>
      </c>
      <c r="C171" s="98">
        <v>0</v>
      </c>
      <c r="D171" s="98">
        <v>0</v>
      </c>
      <c r="E171" s="98">
        <v>0</v>
      </c>
      <c r="F171" s="32" t="e">
        <f>(D171-E171)/E171*100</f>
        <v>#DIV/0!</v>
      </c>
      <c r="G171" s="98">
        <v>0</v>
      </c>
      <c r="H171" s="98">
        <v>0</v>
      </c>
      <c r="I171" s="98"/>
      <c r="J171" s="98"/>
      <c r="K171" s="98"/>
      <c r="L171" s="98"/>
      <c r="M171" s="31"/>
      <c r="N171" s="109">
        <f t="shared" si="44"/>
        <v>0</v>
      </c>
    </row>
    <row r="172" spans="1:14" ht="14.25" thickBot="1">
      <c r="A172" s="255"/>
      <c r="B172" s="14" t="s">
        <v>28</v>
      </c>
      <c r="C172" s="98"/>
      <c r="D172" s="98"/>
      <c r="E172" s="98"/>
      <c r="F172" s="32"/>
      <c r="G172" s="23"/>
      <c r="H172" s="23"/>
      <c r="I172" s="23"/>
      <c r="J172" s="23"/>
      <c r="K172" s="23"/>
      <c r="L172" s="23"/>
      <c r="M172" s="31"/>
      <c r="N172" s="109">
        <f t="shared" si="44"/>
        <v>0</v>
      </c>
    </row>
    <row r="173" spans="1:14" ht="14.25" thickBot="1">
      <c r="A173" s="255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9">
        <f t="shared" si="44"/>
        <v>0</v>
      </c>
    </row>
    <row r="174" spans="1:14" ht="14.25" thickBot="1">
      <c r="A174" s="255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9">
        <f t="shared" si="44"/>
        <v>0</v>
      </c>
    </row>
    <row r="175" spans="1:14" ht="14.25" thickBot="1">
      <c r="A175" s="256"/>
      <c r="B175" s="15" t="s">
        <v>135</v>
      </c>
      <c r="C175" s="16">
        <f t="shared" ref="C175:L175" si="45">C163+C165+C166+C167+C168+C169+C170+C171</f>
        <v>52.860000000000007</v>
      </c>
      <c r="D175" s="16">
        <f t="shared" si="45"/>
        <v>52.860000000000007</v>
      </c>
      <c r="E175" s="16">
        <f t="shared" si="45"/>
        <v>10.35</v>
      </c>
      <c r="F175" s="16">
        <f>(D175-E175)/E175*100</f>
        <v>410.72463768115949</v>
      </c>
      <c r="G175" s="16">
        <f t="shared" si="45"/>
        <v>348</v>
      </c>
      <c r="H175" s="16">
        <f t="shared" si="45"/>
        <v>39221.89</v>
      </c>
      <c r="I175" s="16">
        <f t="shared" si="45"/>
        <v>25</v>
      </c>
      <c r="J175" s="16">
        <f t="shared" si="45"/>
        <v>13.59</v>
      </c>
      <c r="K175" s="16">
        <f t="shared" si="45"/>
        <v>13.59</v>
      </c>
      <c r="L175" s="16">
        <f t="shared" si="45"/>
        <v>5.59</v>
      </c>
      <c r="M175" s="16">
        <f t="shared" ref="M175:M178" si="46">(K175-L175)/L175*100</f>
        <v>143.11270125223615</v>
      </c>
      <c r="N175" s="110">
        <f t="shared" si="44"/>
        <v>1.0920761099673628</v>
      </c>
    </row>
    <row r="176" spans="1:14" ht="15" thickTop="1" thickBot="1">
      <c r="A176" s="255" t="s">
        <v>43</v>
      </c>
      <c r="B176" s="211" t="s">
        <v>19</v>
      </c>
      <c r="C176" s="34">
        <v>4.49</v>
      </c>
      <c r="D176" s="34">
        <v>4.49</v>
      </c>
      <c r="E176" s="34">
        <v>5.56</v>
      </c>
      <c r="F176" s="32">
        <f>(D176-E176)/E176*100</f>
        <v>-19.244604316546756</v>
      </c>
      <c r="G176" s="34">
        <v>12</v>
      </c>
      <c r="H176" s="34">
        <v>1433.3</v>
      </c>
      <c r="I176" s="34">
        <v>1</v>
      </c>
      <c r="J176" s="34">
        <v>2.23E-2</v>
      </c>
      <c r="K176" s="34">
        <v>2.23E-2</v>
      </c>
      <c r="L176" s="34">
        <v>0.16</v>
      </c>
      <c r="M176" s="31">
        <f t="shared" si="46"/>
        <v>-86.062499999999986</v>
      </c>
      <c r="N176" s="109">
        <f t="shared" ref="N176:N188" si="47">D176/D202*100</f>
        <v>0.17900162277848003</v>
      </c>
    </row>
    <row r="177" spans="1:14" ht="14.25" thickBot="1">
      <c r="A177" s="255"/>
      <c r="B177" s="211" t="s">
        <v>20</v>
      </c>
      <c r="C177" s="34">
        <v>0.66</v>
      </c>
      <c r="D177" s="34">
        <v>0.66</v>
      </c>
      <c r="E177" s="34">
        <v>0.91</v>
      </c>
      <c r="F177" s="32">
        <f>(D177-E177)/E177*100</f>
        <v>-27.472527472527471</v>
      </c>
      <c r="G177" s="34">
        <v>6</v>
      </c>
      <c r="H177" s="34">
        <v>120</v>
      </c>
      <c r="I177" s="34"/>
      <c r="J177" s="34"/>
      <c r="K177" s="34"/>
      <c r="L177" s="34"/>
      <c r="M177" s="31" t="e">
        <f t="shared" si="46"/>
        <v>#DIV/0!</v>
      </c>
      <c r="N177" s="109">
        <f t="shared" si="47"/>
        <v>7.8828658966841714E-2</v>
      </c>
    </row>
    <row r="178" spans="1:14" ht="14.25" thickBot="1">
      <c r="A178" s="255"/>
      <c r="B178" s="211" t="s">
        <v>21</v>
      </c>
      <c r="C178" s="34"/>
      <c r="D178" s="34"/>
      <c r="E178" s="34"/>
      <c r="F178" s="32" t="e">
        <f>(D178-E178)/E178*100</f>
        <v>#DIV/0!</v>
      </c>
      <c r="G178" s="34"/>
      <c r="H178" s="34"/>
      <c r="I178" s="34"/>
      <c r="J178" s="34"/>
      <c r="K178" s="34"/>
      <c r="L178" s="34"/>
      <c r="M178" s="31" t="e">
        <f t="shared" si="46"/>
        <v>#DIV/0!</v>
      </c>
      <c r="N178" s="109">
        <f t="shared" si="47"/>
        <v>0</v>
      </c>
    </row>
    <row r="179" spans="1:14" ht="14.25" thickBot="1">
      <c r="A179" s="255"/>
      <c r="B179" s="211" t="s">
        <v>22</v>
      </c>
      <c r="C179" s="34"/>
      <c r="D179" s="34"/>
      <c r="E179" s="34"/>
      <c r="F179" s="32" t="e">
        <f>(D179-E179)/E179*100</f>
        <v>#DIV/0!</v>
      </c>
      <c r="G179" s="34"/>
      <c r="H179" s="34"/>
      <c r="I179" s="34"/>
      <c r="J179" s="34"/>
      <c r="K179" s="34"/>
      <c r="L179" s="34"/>
      <c r="M179" s="31"/>
      <c r="N179" s="109">
        <f t="shared" si="47"/>
        <v>0</v>
      </c>
    </row>
    <row r="180" spans="1:14" ht="14.25" thickBot="1">
      <c r="A180" s="255"/>
      <c r="B180" s="211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9">
        <f t="shared" si="47"/>
        <v>0</v>
      </c>
    </row>
    <row r="181" spans="1:14" ht="14.25" thickBot="1">
      <c r="A181" s="255"/>
      <c r="B181" s="211" t="s">
        <v>24</v>
      </c>
      <c r="C181" s="34">
        <v>18.71</v>
      </c>
      <c r="D181" s="34">
        <v>18.71</v>
      </c>
      <c r="E181" s="34">
        <v>1.49</v>
      </c>
      <c r="F181" s="32">
        <f>(D181-E181)/E181*100</f>
        <v>1155.7046979865775</v>
      </c>
      <c r="G181" s="34">
        <v>30</v>
      </c>
      <c r="H181" s="34">
        <v>3597.1</v>
      </c>
      <c r="I181" s="34">
        <v>1</v>
      </c>
      <c r="J181" s="34">
        <v>7</v>
      </c>
      <c r="K181" s="34">
        <v>7</v>
      </c>
      <c r="L181" s="34">
        <v>6.72</v>
      </c>
      <c r="M181" s="31">
        <f>(K181-L181)/L181*100</f>
        <v>4.1666666666666705</v>
      </c>
      <c r="N181" s="109">
        <f t="shared" si="47"/>
        <v>4.8195697095375936</v>
      </c>
    </row>
    <row r="182" spans="1:14" ht="14.25" thickBot="1">
      <c r="A182" s="255"/>
      <c r="B182" s="211" t="s">
        <v>25</v>
      </c>
      <c r="C182" s="34"/>
      <c r="D182" s="34"/>
      <c r="E182" s="34"/>
      <c r="F182" s="32" t="e">
        <f>(D182-E182)/E182*100</f>
        <v>#DIV/0!</v>
      </c>
      <c r="G182" s="34"/>
      <c r="H182" s="34"/>
      <c r="I182" s="34">
        <v>30</v>
      </c>
      <c r="J182" s="34">
        <v>14.595000000000001</v>
      </c>
      <c r="K182" s="34">
        <v>14.595000000000001</v>
      </c>
      <c r="L182" s="34">
        <v>22.21</v>
      </c>
      <c r="M182" s="31">
        <f>(K182-L182)/L182*100</f>
        <v>-34.28635749662314</v>
      </c>
      <c r="N182" s="109">
        <f t="shared" si="47"/>
        <v>0</v>
      </c>
    </row>
    <row r="183" spans="1:14" ht="14.25" thickBot="1">
      <c r="A183" s="255"/>
      <c r="B183" s="211" t="s">
        <v>26</v>
      </c>
      <c r="C183" s="34"/>
      <c r="D183" s="34"/>
      <c r="E183" s="34"/>
      <c r="F183" s="32" t="e">
        <f>(D183-E183)/E183*100</f>
        <v>#DIV/0!</v>
      </c>
      <c r="G183" s="34"/>
      <c r="H183" s="34"/>
      <c r="I183" s="34"/>
      <c r="J183" s="34"/>
      <c r="K183" s="34"/>
      <c r="L183" s="34"/>
      <c r="M183" s="31"/>
      <c r="N183" s="109">
        <f t="shared" si="47"/>
        <v>0</v>
      </c>
    </row>
    <row r="184" spans="1:14" ht="14.25" thickBot="1">
      <c r="A184" s="255"/>
      <c r="B184" s="211" t="s">
        <v>27</v>
      </c>
      <c r="C184" s="34">
        <v>0.01</v>
      </c>
      <c r="D184" s="34">
        <v>0.01</v>
      </c>
      <c r="E184" s="34"/>
      <c r="F184" s="31"/>
      <c r="G184" s="34">
        <v>3</v>
      </c>
      <c r="H184" s="34">
        <v>900</v>
      </c>
      <c r="I184" s="34"/>
      <c r="J184" s="34"/>
      <c r="K184" s="34"/>
      <c r="L184" s="34"/>
      <c r="M184" s="31"/>
      <c r="N184" s="109">
        <f t="shared" si="47"/>
        <v>1.0054324116460683E-2</v>
      </c>
    </row>
    <row r="185" spans="1:14" ht="14.25" thickBot="1">
      <c r="A185" s="255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9">
        <f t="shared" si="47"/>
        <v>0</v>
      </c>
    </row>
    <row r="186" spans="1:14" ht="14.25" thickBot="1">
      <c r="A186" s="255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9">
        <f t="shared" si="47"/>
        <v>0</v>
      </c>
    </row>
    <row r="187" spans="1:14" ht="14.25" thickBot="1">
      <c r="A187" s="255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9">
        <f t="shared" si="47"/>
        <v>0</v>
      </c>
    </row>
    <row r="188" spans="1:14" ht="14.25" thickBot="1">
      <c r="A188" s="256"/>
      <c r="B188" s="15" t="s">
        <v>135</v>
      </c>
      <c r="C188" s="16">
        <f t="shared" ref="C188:L188" si="48">C176+C178+C179+C180+C181+C182+C183+C184</f>
        <v>23.210000000000004</v>
      </c>
      <c r="D188" s="16">
        <f t="shared" si="48"/>
        <v>23.210000000000004</v>
      </c>
      <c r="E188" s="16">
        <f t="shared" si="48"/>
        <v>7.05</v>
      </c>
      <c r="F188" s="16">
        <f>(D188-E188)/E188*100</f>
        <v>229.21985815602844</v>
      </c>
      <c r="G188" s="16">
        <f t="shared" si="48"/>
        <v>45</v>
      </c>
      <c r="H188" s="16">
        <f t="shared" si="48"/>
        <v>5930.4</v>
      </c>
      <c r="I188" s="16">
        <f t="shared" si="48"/>
        <v>32</v>
      </c>
      <c r="J188" s="16">
        <f t="shared" si="48"/>
        <v>21.6173</v>
      </c>
      <c r="K188" s="16">
        <f t="shared" si="48"/>
        <v>21.6173</v>
      </c>
      <c r="L188" s="16">
        <f t="shared" si="48"/>
        <v>29.09</v>
      </c>
      <c r="M188" s="16">
        <f>(K188-L188)/L188*100</f>
        <v>-25.688209006531455</v>
      </c>
      <c r="N188" s="110">
        <f t="shared" si="47"/>
        <v>0.47951355490621439</v>
      </c>
    </row>
    <row r="189" spans="1:14" ht="14.25" thickTop="1">
      <c r="A189" s="251" t="s">
        <v>46</v>
      </c>
      <c r="B189" s="211" t="s">
        <v>19</v>
      </c>
      <c r="C189" s="71"/>
      <c r="D189" s="71"/>
      <c r="E189" s="71">
        <v>13.09</v>
      </c>
      <c r="F189" s="34">
        <f>(D189-E189)/E189*100</f>
        <v>-100</v>
      </c>
      <c r="G189" s="72"/>
      <c r="H189" s="72"/>
      <c r="I189" s="72"/>
      <c r="J189" s="72"/>
      <c r="K189" s="72"/>
      <c r="L189" s="72"/>
      <c r="M189" s="34" t="e">
        <f>(K189-L189)/L189*100</f>
        <v>#DIV/0!</v>
      </c>
      <c r="N189" s="114">
        <f t="shared" ref="N189:N201" si="49">D189/D202*100</f>
        <v>0</v>
      </c>
    </row>
    <row r="190" spans="1:14">
      <c r="A190" s="252"/>
      <c r="B190" s="211" t="s">
        <v>20</v>
      </c>
      <c r="C190" s="72"/>
      <c r="D190" s="72"/>
      <c r="E190" s="72">
        <v>0.53</v>
      </c>
      <c r="F190" s="31">
        <f>(D190-E190)/E190*100</f>
        <v>-100</v>
      </c>
      <c r="G190" s="72"/>
      <c r="H190" s="72"/>
      <c r="I190" s="72"/>
      <c r="J190" s="72"/>
      <c r="K190" s="72"/>
      <c r="L190" s="72"/>
      <c r="M190" s="31" t="e">
        <f>(K190-L190)/L190*100</f>
        <v>#DIV/0!</v>
      </c>
      <c r="N190" s="114">
        <f t="shared" si="49"/>
        <v>0</v>
      </c>
    </row>
    <row r="191" spans="1:14">
      <c r="A191" s="252"/>
      <c r="B191" s="211" t="s">
        <v>21</v>
      </c>
      <c r="C191" s="72"/>
      <c r="D191" s="72"/>
      <c r="E191" s="72"/>
      <c r="F191" s="31"/>
      <c r="G191" s="72"/>
      <c r="H191" s="72"/>
      <c r="I191" s="72"/>
      <c r="J191" s="72"/>
      <c r="K191" s="72"/>
      <c r="L191" s="72"/>
      <c r="M191" s="31"/>
      <c r="N191" s="114">
        <f t="shared" si="49"/>
        <v>0</v>
      </c>
    </row>
    <row r="192" spans="1:14">
      <c r="A192" s="252"/>
      <c r="B192" s="211" t="s">
        <v>22</v>
      </c>
      <c r="C192" s="72"/>
      <c r="D192" s="72"/>
      <c r="E192" s="72"/>
      <c r="F192" s="31"/>
      <c r="G192" s="72"/>
      <c r="H192" s="72"/>
      <c r="I192" s="72"/>
      <c r="J192" s="72"/>
      <c r="K192" s="72"/>
      <c r="L192" s="72"/>
      <c r="M192" s="31"/>
      <c r="N192" s="114">
        <f t="shared" si="49"/>
        <v>0</v>
      </c>
    </row>
    <row r="193" spans="1:14">
      <c r="A193" s="252"/>
      <c r="B193" s="211" t="s">
        <v>23</v>
      </c>
      <c r="C193" s="72"/>
      <c r="D193" s="72"/>
      <c r="E193" s="72"/>
      <c r="F193" s="31"/>
      <c r="G193" s="72"/>
      <c r="H193" s="72"/>
      <c r="I193" s="72"/>
      <c r="J193" s="72"/>
      <c r="K193" s="72"/>
      <c r="L193" s="72"/>
      <c r="M193" s="31"/>
      <c r="N193" s="114">
        <f t="shared" si="49"/>
        <v>0</v>
      </c>
    </row>
    <row r="194" spans="1:14">
      <c r="A194" s="252"/>
      <c r="B194" s="211" t="s">
        <v>24</v>
      </c>
      <c r="C194" s="72"/>
      <c r="D194" s="72"/>
      <c r="E194" s="72"/>
      <c r="F194" s="31" t="e">
        <f>(D194-E194)/E194*100</f>
        <v>#DIV/0!</v>
      </c>
      <c r="G194" s="72"/>
      <c r="H194" s="72"/>
      <c r="I194" s="72"/>
      <c r="J194" s="72"/>
      <c r="K194" s="72"/>
      <c r="L194" s="72"/>
      <c r="M194" s="31"/>
      <c r="N194" s="114">
        <f t="shared" si="49"/>
        <v>0</v>
      </c>
    </row>
    <row r="195" spans="1:14">
      <c r="A195" s="252"/>
      <c r="B195" s="211" t="s">
        <v>25</v>
      </c>
      <c r="C195" s="74"/>
      <c r="D195" s="74"/>
      <c r="E195" s="74"/>
      <c r="F195" s="31"/>
      <c r="G195" s="74"/>
      <c r="H195" s="74"/>
      <c r="I195" s="74"/>
      <c r="J195" s="74"/>
      <c r="K195" s="74"/>
      <c r="L195" s="74"/>
      <c r="M195" s="31"/>
      <c r="N195" s="114">
        <f t="shared" si="49"/>
        <v>0</v>
      </c>
    </row>
    <row r="196" spans="1:14">
      <c r="A196" s="252"/>
      <c r="B196" s="211" t="s">
        <v>26</v>
      </c>
      <c r="C196" s="72"/>
      <c r="D196" s="72"/>
      <c r="E196" s="72">
        <v>0.02</v>
      </c>
      <c r="F196" s="31">
        <f>(D196-E196)/E196*100</f>
        <v>-100</v>
      </c>
      <c r="G196" s="72"/>
      <c r="H196" s="72"/>
      <c r="I196" s="72"/>
      <c r="J196" s="72"/>
      <c r="K196" s="72"/>
      <c r="L196" s="72"/>
      <c r="M196" s="31"/>
      <c r="N196" s="114">
        <f t="shared" si="49"/>
        <v>0</v>
      </c>
    </row>
    <row r="197" spans="1:14">
      <c r="A197" s="252"/>
      <c r="B197" s="211" t="s">
        <v>27</v>
      </c>
      <c r="C197" s="72"/>
      <c r="D197" s="72"/>
      <c r="E197" s="72"/>
      <c r="F197" s="31"/>
      <c r="G197" s="72"/>
      <c r="H197" s="72"/>
      <c r="I197" s="72"/>
      <c r="J197" s="72"/>
      <c r="K197" s="72"/>
      <c r="L197" s="72"/>
      <c r="M197" s="31"/>
      <c r="N197" s="114">
        <f t="shared" si="49"/>
        <v>0</v>
      </c>
    </row>
    <row r="198" spans="1:14">
      <c r="A198" s="252"/>
      <c r="B198" s="14" t="s">
        <v>28</v>
      </c>
      <c r="C198" s="75"/>
      <c r="D198" s="75"/>
      <c r="E198" s="75"/>
      <c r="F198" s="31"/>
      <c r="G198" s="75"/>
      <c r="H198" s="75"/>
      <c r="I198" s="75"/>
      <c r="J198" s="75"/>
      <c r="K198" s="75"/>
      <c r="L198" s="75"/>
      <c r="M198" s="31"/>
      <c r="N198" s="114">
        <f t="shared" si="49"/>
        <v>0</v>
      </c>
    </row>
    <row r="199" spans="1:14">
      <c r="A199" s="252"/>
      <c r="B199" s="14" t="s">
        <v>29</v>
      </c>
      <c r="C199" s="75"/>
      <c r="D199" s="75"/>
      <c r="E199" s="75"/>
      <c r="F199" s="31"/>
      <c r="G199" s="75"/>
      <c r="H199" s="75"/>
      <c r="I199" s="75"/>
      <c r="J199" s="75"/>
      <c r="K199" s="75"/>
      <c r="L199" s="75"/>
      <c r="M199" s="31"/>
      <c r="N199" s="114">
        <f t="shared" si="49"/>
        <v>0</v>
      </c>
    </row>
    <row r="200" spans="1:14">
      <c r="A200" s="252"/>
      <c r="B200" s="14" t="s">
        <v>30</v>
      </c>
      <c r="C200" s="75"/>
      <c r="D200" s="75"/>
      <c r="E200" s="75"/>
      <c r="F200" s="31"/>
      <c r="G200" s="75"/>
      <c r="H200" s="75"/>
      <c r="I200" s="75"/>
      <c r="J200" s="75"/>
      <c r="K200" s="75"/>
      <c r="L200" s="75"/>
      <c r="M200" s="31"/>
      <c r="N200" s="114">
        <f t="shared" si="49"/>
        <v>0</v>
      </c>
    </row>
    <row r="201" spans="1:14" ht="14.25" thickBot="1">
      <c r="A201" s="253"/>
      <c r="B201" s="15" t="s">
        <v>135</v>
      </c>
      <c r="C201" s="16">
        <f t="shared" ref="C201:L201" si="50">C189+C191+C192+C193+C194+C195+C196+C197</f>
        <v>0</v>
      </c>
      <c r="D201" s="16">
        <f t="shared" si="50"/>
        <v>0</v>
      </c>
      <c r="E201" s="16">
        <f t="shared" si="50"/>
        <v>13.11</v>
      </c>
      <c r="F201" s="16">
        <f t="shared" ref="F201:F214" si="51">(D201-E201)/E201*100</f>
        <v>-100</v>
      </c>
      <c r="G201" s="16">
        <f t="shared" si="50"/>
        <v>0</v>
      </c>
      <c r="H201" s="16">
        <f t="shared" si="50"/>
        <v>0</v>
      </c>
      <c r="I201" s="16">
        <f t="shared" si="50"/>
        <v>0</v>
      </c>
      <c r="J201" s="16">
        <f t="shared" si="50"/>
        <v>0</v>
      </c>
      <c r="K201" s="16">
        <f t="shared" si="50"/>
        <v>0</v>
      </c>
      <c r="L201" s="16">
        <f t="shared" si="50"/>
        <v>0</v>
      </c>
      <c r="M201" s="16" t="e">
        <f>(K201-L201)/L201*100</f>
        <v>#DIV/0!</v>
      </c>
      <c r="N201" s="110">
        <f t="shared" si="49"/>
        <v>0</v>
      </c>
    </row>
    <row r="202" spans="1:14" ht="15" thickTop="1" thickBot="1">
      <c r="A202" s="271" t="s">
        <v>136</v>
      </c>
      <c r="B202" s="211" t="s">
        <v>19</v>
      </c>
      <c r="C202" s="32">
        <f>C7+C20+C33+C46+C59+C72+C85+C98+C111+C124+C137+C150+C163+C176+C189</f>
        <v>2508.3571480000001</v>
      </c>
      <c r="D202" s="32">
        <f>D7+D20+D33+D46+D59+D72+D85+D98+D111+D124+D137+D150+D163+D176+D189</f>
        <v>2508.3571480000001</v>
      </c>
      <c r="E202" s="32">
        <f>E7+E20+E33+E46+E59+E72+E85+E98+E111+E124+E137+E150+E163+E176+E189</f>
        <v>2537.8078900000005</v>
      </c>
      <c r="F202" s="32">
        <f t="shared" si="51"/>
        <v>-1.1604795664813083</v>
      </c>
      <c r="G202" s="32">
        <f t="shared" ref="G202:L213" si="52">G7+G20+G33+G46+G59+G72+G85+G98+G111+G124+G137+G150+G163+G176+G189</f>
        <v>19885</v>
      </c>
      <c r="H202" s="32">
        <f t="shared" si="52"/>
        <v>2857895.7809343017</v>
      </c>
      <c r="I202" s="32">
        <f t="shared" si="52"/>
        <v>2373</v>
      </c>
      <c r="J202" s="32">
        <f t="shared" si="52"/>
        <v>2660.8924720000005</v>
      </c>
      <c r="K202" s="32">
        <f t="shared" si="52"/>
        <v>2660.8924720000005</v>
      </c>
      <c r="L202" s="32">
        <f t="shared" si="52"/>
        <v>1340.9744519999999</v>
      </c>
      <c r="M202" s="32">
        <f t="shared" ref="M202:M214" si="53">(K202-L202)/L202*100</f>
        <v>98.429766356205022</v>
      </c>
      <c r="N202" s="113">
        <f>D202/D214*100</f>
        <v>51.822113442994102</v>
      </c>
    </row>
    <row r="203" spans="1:14" ht="14.25" thickBot="1">
      <c r="A203" s="255"/>
      <c r="B203" s="211" t="s">
        <v>20</v>
      </c>
      <c r="C203" s="32">
        <f t="shared" ref="C203:E213" si="54">C8+C21+C34+C47+C60+C73+C86+C99+C112+C125+C138+C151+C164+C177+C190</f>
        <v>837.25894699999992</v>
      </c>
      <c r="D203" s="32">
        <f t="shared" si="54"/>
        <v>837.25894699999992</v>
      </c>
      <c r="E203" s="32">
        <f t="shared" si="54"/>
        <v>757.02794399999959</v>
      </c>
      <c r="F203" s="31">
        <f t="shared" si="51"/>
        <v>10.59815607018073</v>
      </c>
      <c r="G203" s="32">
        <f>G8+G21+G34+G47+G60+G73+G86+G99+G112+G125+G138+G151+G164+G177+G190</f>
        <v>9496</v>
      </c>
      <c r="H203" s="32">
        <f>H8+H21+H34+H47+H60+H73+H86+H99+H112+H125+H138+H151+H164+H177+H190</f>
        <v>192313.55981509434</v>
      </c>
      <c r="I203" s="32">
        <f t="shared" si="52"/>
        <v>1430</v>
      </c>
      <c r="J203" s="32">
        <f t="shared" si="52"/>
        <v>921.48506600000007</v>
      </c>
      <c r="K203" s="32">
        <f t="shared" si="52"/>
        <v>921.48506600000007</v>
      </c>
      <c r="L203" s="32">
        <f t="shared" si="52"/>
        <v>547.41885499999989</v>
      </c>
      <c r="M203" s="31">
        <f t="shared" si="53"/>
        <v>68.332723212465936</v>
      </c>
      <c r="N203" s="109">
        <f>D203/D214*100</f>
        <v>17.297587852348283</v>
      </c>
    </row>
    <row r="204" spans="1:14" ht="14.25" thickBot="1">
      <c r="A204" s="255"/>
      <c r="B204" s="211" t="s">
        <v>21</v>
      </c>
      <c r="C204" s="32">
        <f t="shared" si="54"/>
        <v>234.84590599999999</v>
      </c>
      <c r="D204" s="32">
        <f t="shared" si="54"/>
        <v>234.84590599999999</v>
      </c>
      <c r="E204" s="32">
        <f t="shared" si="54"/>
        <v>229.87339699999998</v>
      </c>
      <c r="F204" s="31">
        <f t="shared" si="51"/>
        <v>2.1631511366232616</v>
      </c>
      <c r="G204" s="32">
        <f t="shared" ref="G204:H213" si="55">G9+G22+G35+G48+G61+G74+G87+G100+G113+G126+G139+G152+G165+G178+G191</f>
        <v>292</v>
      </c>
      <c r="H204" s="32">
        <f>H9+H22+H35+H48+H61+H74+H87+H100+H113+H126+H139+H152+H165+H178+H191</f>
        <v>301957.73100000003</v>
      </c>
      <c r="I204" s="32">
        <f t="shared" si="52"/>
        <v>15</v>
      </c>
      <c r="J204" s="32">
        <f t="shared" si="52"/>
        <v>30.402416000000002</v>
      </c>
      <c r="K204" s="32">
        <f t="shared" si="52"/>
        <v>30.402416000000002</v>
      </c>
      <c r="L204" s="32">
        <f t="shared" si="52"/>
        <v>7.9877760000000002</v>
      </c>
      <c r="M204" s="31">
        <f t="shared" si="53"/>
        <v>280.611774791882</v>
      </c>
      <c r="N204" s="109">
        <f>D204/D214*100</f>
        <v>4.8518653701521171</v>
      </c>
    </row>
    <row r="205" spans="1:14" ht="14.25" thickBot="1">
      <c r="A205" s="255"/>
      <c r="B205" s="211" t="s">
        <v>22</v>
      </c>
      <c r="C205" s="32">
        <f t="shared" si="54"/>
        <v>158.86638199999999</v>
      </c>
      <c r="D205" s="32">
        <f t="shared" si="54"/>
        <v>158.86638199999999</v>
      </c>
      <c r="E205" s="32">
        <f t="shared" si="54"/>
        <v>150.65735799999999</v>
      </c>
      <c r="F205" s="31">
        <f t="shared" si="51"/>
        <v>5.4488039011011988</v>
      </c>
      <c r="G205" s="32">
        <f t="shared" si="55"/>
        <v>4529</v>
      </c>
      <c r="H205" s="32">
        <f t="shared" si="55"/>
        <v>117075.50821199999</v>
      </c>
      <c r="I205" s="32">
        <f t="shared" si="52"/>
        <v>48</v>
      </c>
      <c r="J205" s="32">
        <f t="shared" si="52"/>
        <v>10.4712</v>
      </c>
      <c r="K205" s="32">
        <f t="shared" si="52"/>
        <v>10.4712</v>
      </c>
      <c r="L205" s="32">
        <f t="shared" si="52"/>
        <v>9.8062000000000005</v>
      </c>
      <c r="M205" s="31">
        <f t="shared" si="53"/>
        <v>6.7814239970630741</v>
      </c>
      <c r="N205" s="109">
        <f>D205/D214*100</f>
        <v>3.2821449197720209</v>
      </c>
    </row>
    <row r="206" spans="1:14" ht="14.25" thickBot="1">
      <c r="A206" s="255"/>
      <c r="B206" s="211" t="s">
        <v>23</v>
      </c>
      <c r="C206" s="32">
        <f t="shared" si="54"/>
        <v>7.7923330000000002</v>
      </c>
      <c r="D206" s="32">
        <f t="shared" si="54"/>
        <v>7.7923330000000002</v>
      </c>
      <c r="E206" s="32">
        <f t="shared" si="54"/>
        <v>4.1265960000000002</v>
      </c>
      <c r="F206" s="31">
        <f t="shared" si="51"/>
        <v>88.831981613901618</v>
      </c>
      <c r="G206" s="32">
        <f t="shared" si="55"/>
        <v>174</v>
      </c>
      <c r="H206" s="32">
        <f t="shared" si="55"/>
        <v>47323.68</v>
      </c>
      <c r="I206" s="32">
        <f t="shared" si="52"/>
        <v>0</v>
      </c>
      <c r="J206" s="32">
        <f t="shared" si="52"/>
        <v>0</v>
      </c>
      <c r="K206" s="32">
        <f t="shared" si="52"/>
        <v>0</v>
      </c>
      <c r="L206" s="32">
        <f t="shared" si="52"/>
        <v>0.78258799999999995</v>
      </c>
      <c r="M206" s="31">
        <f t="shared" si="53"/>
        <v>-100</v>
      </c>
      <c r="N206" s="109">
        <f>D206/D214*100</f>
        <v>0.16098790598203386</v>
      </c>
    </row>
    <row r="207" spans="1:14" ht="14.25" thickBot="1">
      <c r="A207" s="255"/>
      <c r="B207" s="211" t="s">
        <v>24</v>
      </c>
      <c r="C207" s="32">
        <f t="shared" si="54"/>
        <v>388.20893000000007</v>
      </c>
      <c r="D207" s="32">
        <f t="shared" si="54"/>
        <v>388.20893000000007</v>
      </c>
      <c r="E207" s="32">
        <f t="shared" si="54"/>
        <v>308.86221999999998</v>
      </c>
      <c r="F207" s="31">
        <f t="shared" si="51"/>
        <v>25.690001839655263</v>
      </c>
      <c r="G207" s="32">
        <f t="shared" si="55"/>
        <v>844</v>
      </c>
      <c r="H207" s="32">
        <f t="shared" si="55"/>
        <v>523191.88147199992</v>
      </c>
      <c r="I207" s="32">
        <f t="shared" si="52"/>
        <v>80</v>
      </c>
      <c r="J207" s="32">
        <f t="shared" si="52"/>
        <v>134.83077499999999</v>
      </c>
      <c r="K207" s="32">
        <f t="shared" si="52"/>
        <v>134.83077499999999</v>
      </c>
      <c r="L207" s="32">
        <f t="shared" si="52"/>
        <v>21.815377999999999</v>
      </c>
      <c r="M207" s="31">
        <f t="shared" si="53"/>
        <v>518.05381048176196</v>
      </c>
      <c r="N207" s="109">
        <f>D207/D214*100</f>
        <v>8.0203121098939132</v>
      </c>
    </row>
    <row r="208" spans="1:14" ht="14.25" thickBot="1">
      <c r="A208" s="255"/>
      <c r="B208" s="211" t="s">
        <v>25</v>
      </c>
      <c r="C208" s="32">
        <f t="shared" si="54"/>
        <v>1061.0143560000001</v>
      </c>
      <c r="D208" s="32">
        <f t="shared" si="54"/>
        <v>1061.0143560000001</v>
      </c>
      <c r="E208" s="32">
        <f t="shared" si="54"/>
        <v>506.94958100000002</v>
      </c>
      <c r="F208" s="31">
        <f t="shared" si="51"/>
        <v>109.29386190773872</v>
      </c>
      <c r="G208" s="32">
        <f t="shared" si="55"/>
        <v>209</v>
      </c>
      <c r="H208" s="32">
        <f t="shared" si="55"/>
        <v>14079.119476</v>
      </c>
      <c r="I208" s="32">
        <f t="shared" si="52"/>
        <v>53</v>
      </c>
      <c r="J208" s="32">
        <f t="shared" si="52"/>
        <v>150.45240099999998</v>
      </c>
      <c r="K208" s="32">
        <f t="shared" si="52"/>
        <v>150.45240099999998</v>
      </c>
      <c r="L208" s="32">
        <f t="shared" si="52"/>
        <v>331.77715299999994</v>
      </c>
      <c r="M208" s="31">
        <f t="shared" si="53"/>
        <v>-54.652573379578065</v>
      </c>
      <c r="N208" s="109">
        <f>D208/D214*100</f>
        <v>21.920325965191196</v>
      </c>
    </row>
    <row r="209" spans="1:14" ht="14.25" thickBot="1">
      <c r="A209" s="255"/>
      <c r="B209" s="211" t="s">
        <v>26</v>
      </c>
      <c r="C209" s="32">
        <f t="shared" si="54"/>
        <v>381.77723200000003</v>
      </c>
      <c r="D209" s="32">
        <f t="shared" si="54"/>
        <v>381.77723200000003</v>
      </c>
      <c r="E209" s="32">
        <f t="shared" si="54"/>
        <v>274.69671899999975</v>
      </c>
      <c r="F209" s="31">
        <f t="shared" si="51"/>
        <v>38.981358565116452</v>
      </c>
      <c r="G209" s="32">
        <f t="shared" si="55"/>
        <v>16843</v>
      </c>
      <c r="H209" s="32">
        <f t="shared" si="55"/>
        <v>3241787.8849999942</v>
      </c>
      <c r="I209" s="32">
        <f t="shared" si="52"/>
        <v>14342</v>
      </c>
      <c r="J209" s="32">
        <f t="shared" si="52"/>
        <v>139.07432799999998</v>
      </c>
      <c r="K209" s="32">
        <f t="shared" si="52"/>
        <v>139.07432799999998</v>
      </c>
      <c r="L209" s="32">
        <f t="shared" si="52"/>
        <v>66.075717999999995</v>
      </c>
      <c r="M209" s="31">
        <f t="shared" si="53"/>
        <v>110.47721040276852</v>
      </c>
      <c r="N209" s="109">
        <f>D209/D214*100</f>
        <v>7.8874346272543958</v>
      </c>
    </row>
    <row r="210" spans="1:14" ht="14.25" thickBot="1">
      <c r="A210" s="255"/>
      <c r="B210" s="211" t="s">
        <v>27</v>
      </c>
      <c r="C210" s="32">
        <f t="shared" si="54"/>
        <v>99.459694000000013</v>
      </c>
      <c r="D210" s="32">
        <f t="shared" si="54"/>
        <v>99.459694000000013</v>
      </c>
      <c r="E210" s="32">
        <f t="shared" si="54"/>
        <v>79.823550999999995</v>
      </c>
      <c r="F210" s="31">
        <f t="shared" si="51"/>
        <v>24.599435572591876</v>
      </c>
      <c r="G210" s="32">
        <f t="shared" si="55"/>
        <v>31</v>
      </c>
      <c r="H210" s="32">
        <f t="shared" si="55"/>
        <v>32308.804039000002</v>
      </c>
      <c r="I210" s="32">
        <f t="shared" si="52"/>
        <v>0</v>
      </c>
      <c r="J210" s="32">
        <f t="shared" si="52"/>
        <v>71</v>
      </c>
      <c r="K210" s="32">
        <f t="shared" si="52"/>
        <v>71</v>
      </c>
      <c r="L210" s="32">
        <f t="shared" si="52"/>
        <v>0</v>
      </c>
      <c r="M210" s="31" t="e">
        <f t="shared" si="53"/>
        <v>#DIV/0!</v>
      </c>
      <c r="N210" s="109">
        <f>D210/D214*100</f>
        <v>2.0548156587602016</v>
      </c>
    </row>
    <row r="211" spans="1:14" ht="14.25" thickBot="1">
      <c r="A211" s="255"/>
      <c r="B211" s="14" t="s">
        <v>28</v>
      </c>
      <c r="C211" s="32">
        <f t="shared" si="54"/>
        <v>76.124596999999994</v>
      </c>
      <c r="D211" s="32">
        <f t="shared" si="54"/>
        <v>76.124596999999994</v>
      </c>
      <c r="E211" s="32">
        <f t="shared" si="54"/>
        <v>78.390679000000006</v>
      </c>
      <c r="F211" s="31">
        <f t="shared" si="51"/>
        <v>-2.890754396960908</v>
      </c>
      <c r="G211" s="32">
        <f t="shared" si="55"/>
        <v>17</v>
      </c>
      <c r="H211" s="32">
        <f t="shared" si="55"/>
        <v>26410.18</v>
      </c>
      <c r="I211" s="32">
        <f t="shared" si="52"/>
        <v>0</v>
      </c>
      <c r="J211" s="32">
        <f t="shared" si="52"/>
        <v>71</v>
      </c>
      <c r="K211" s="32">
        <f t="shared" si="52"/>
        <v>71</v>
      </c>
      <c r="L211" s="32">
        <f t="shared" si="52"/>
        <v>0</v>
      </c>
      <c r="M211" s="31" t="e">
        <f t="shared" si="53"/>
        <v>#DIV/0!</v>
      </c>
      <c r="N211" s="109">
        <f>D211/D214*100</f>
        <v>1.5727176270259775</v>
      </c>
    </row>
    <row r="212" spans="1:14" ht="14.25" thickBot="1">
      <c r="A212" s="255"/>
      <c r="B212" s="14" t="s">
        <v>29</v>
      </c>
      <c r="C212" s="32">
        <f t="shared" si="54"/>
        <v>17.865952</v>
      </c>
      <c r="D212" s="32">
        <f t="shared" si="54"/>
        <v>17.865952</v>
      </c>
      <c r="E212" s="32">
        <f t="shared" si="54"/>
        <v>0</v>
      </c>
      <c r="F212" s="31" t="e">
        <f t="shared" si="51"/>
        <v>#DIV/0!</v>
      </c>
      <c r="G212" s="32">
        <f t="shared" si="55"/>
        <v>7</v>
      </c>
      <c r="H212" s="32">
        <f t="shared" si="55"/>
        <v>4865.2031299999999</v>
      </c>
      <c r="I212" s="32">
        <f t="shared" si="52"/>
        <v>0</v>
      </c>
      <c r="J212" s="32">
        <f t="shared" si="52"/>
        <v>0</v>
      </c>
      <c r="K212" s="32">
        <f t="shared" si="52"/>
        <v>0</v>
      </c>
      <c r="L212" s="32">
        <f t="shared" si="52"/>
        <v>0</v>
      </c>
      <c r="M212" s="31" t="e">
        <f t="shared" si="53"/>
        <v>#DIV/0!</v>
      </c>
      <c r="N212" s="109">
        <f>D212/D214*100</f>
        <v>0.36910668484721199</v>
      </c>
    </row>
    <row r="213" spans="1:14" ht="14.25" thickBot="1">
      <c r="A213" s="255"/>
      <c r="B213" s="14" t="s">
        <v>30</v>
      </c>
      <c r="C213" s="32">
        <f t="shared" si="54"/>
        <v>5.4591450000000012</v>
      </c>
      <c r="D213" s="32">
        <f t="shared" si="54"/>
        <v>5.4591450000000012</v>
      </c>
      <c r="E213" s="32">
        <f t="shared" si="54"/>
        <v>1.4291510000000001</v>
      </c>
      <c r="F213" s="31">
        <f t="shared" si="51"/>
        <v>281.98517861303679</v>
      </c>
      <c r="G213" s="32">
        <f t="shared" si="55"/>
        <v>5</v>
      </c>
      <c r="H213" s="32">
        <f t="shared" si="55"/>
        <v>138.74228600000001</v>
      </c>
      <c r="I213" s="32">
        <f t="shared" si="52"/>
        <v>0</v>
      </c>
      <c r="J213" s="32">
        <f t="shared" si="52"/>
        <v>0</v>
      </c>
      <c r="K213" s="32">
        <f t="shared" si="52"/>
        <v>0</v>
      </c>
      <c r="L213" s="32">
        <f t="shared" si="52"/>
        <v>0</v>
      </c>
      <c r="M213" s="31" t="e">
        <f t="shared" si="53"/>
        <v>#DIV/0!</v>
      </c>
      <c r="N213" s="109">
        <f>D213/D214*100</f>
        <v>0.11278474906068443</v>
      </c>
    </row>
    <row r="214" spans="1:14" ht="14.25" thickBot="1">
      <c r="A214" s="275"/>
      <c r="B214" s="35" t="s">
        <v>135</v>
      </c>
      <c r="C214" s="36">
        <f t="shared" ref="C214:L214" si="56">C202+C204+C205+C206+C207+C208+C209+C210</f>
        <v>4840.321981000001</v>
      </c>
      <c r="D214" s="36">
        <f t="shared" si="56"/>
        <v>4840.321981000001</v>
      </c>
      <c r="E214" s="36">
        <f>E202+E204+E205+E206+E207+E208+E209+E210</f>
        <v>4092.7973119999997</v>
      </c>
      <c r="F214" s="36">
        <f t="shared" si="51"/>
        <v>18.264395033887311</v>
      </c>
      <c r="G214" s="36">
        <f t="shared" si="56"/>
        <v>42807</v>
      </c>
      <c r="H214" s="36">
        <f t="shared" si="56"/>
        <v>7135620.3901332952</v>
      </c>
      <c r="I214" s="36">
        <f t="shared" si="56"/>
        <v>16911</v>
      </c>
      <c r="J214" s="36">
        <f t="shared" si="56"/>
        <v>3197.1235920000004</v>
      </c>
      <c r="K214" s="36">
        <f t="shared" si="56"/>
        <v>3197.1235920000004</v>
      </c>
      <c r="L214" s="36">
        <f t="shared" si="56"/>
        <v>1779.219265</v>
      </c>
      <c r="M214" s="36">
        <f t="shared" si="53"/>
        <v>79.69250080034405</v>
      </c>
      <c r="N214" s="115">
        <f>D214/D214*100</f>
        <v>100</v>
      </c>
    </row>
    <row r="219" spans="1:14">
      <c r="A219" s="219" t="s">
        <v>120</v>
      </c>
      <c r="B219" s="219"/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</row>
    <row r="220" spans="1:14">
      <c r="A220" s="219"/>
      <c r="B220" s="219"/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</row>
    <row r="221" spans="1:14" ht="14.25" thickBot="1">
      <c r="A221" s="254" t="str">
        <f>A3</f>
        <v>财字3号表                                             （2024年1月）                                           单位：万元</v>
      </c>
      <c r="B221" s="254"/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</row>
    <row r="222" spans="1:14" ht="14.25" thickBot="1">
      <c r="A222" s="276" t="s">
        <v>2</v>
      </c>
      <c r="B222" s="37" t="s">
        <v>3</v>
      </c>
      <c r="C222" s="259" t="s">
        <v>4</v>
      </c>
      <c r="D222" s="259"/>
      <c r="E222" s="259"/>
      <c r="F222" s="260"/>
      <c r="G222" s="221" t="s">
        <v>5</v>
      </c>
      <c r="H222" s="260"/>
      <c r="I222" s="221" t="s">
        <v>6</v>
      </c>
      <c r="J222" s="261"/>
      <c r="K222" s="261"/>
      <c r="L222" s="261"/>
      <c r="M222" s="261"/>
      <c r="N222" s="280" t="s">
        <v>7</v>
      </c>
    </row>
    <row r="223" spans="1:14" ht="14.25" thickBot="1">
      <c r="A223" s="276"/>
      <c r="B223" s="24" t="s">
        <v>8</v>
      </c>
      <c r="C223" s="265" t="s">
        <v>9</v>
      </c>
      <c r="D223" s="265" t="s">
        <v>10</v>
      </c>
      <c r="E223" s="265" t="s">
        <v>11</v>
      </c>
      <c r="F223" s="211" t="s">
        <v>12</v>
      </c>
      <c r="G223" s="265" t="s">
        <v>13</v>
      </c>
      <c r="H223" s="222" t="s">
        <v>14</v>
      </c>
      <c r="I223" s="211" t="s">
        <v>13</v>
      </c>
      <c r="J223" s="262" t="s">
        <v>15</v>
      </c>
      <c r="K223" s="263"/>
      <c r="L223" s="264"/>
      <c r="M223" s="97" t="s">
        <v>12</v>
      </c>
      <c r="N223" s="281"/>
    </row>
    <row r="224" spans="1:14" ht="14.25" thickBot="1">
      <c r="A224" s="276"/>
      <c r="B224" s="38" t="s">
        <v>16</v>
      </c>
      <c r="C224" s="266"/>
      <c r="D224" s="266"/>
      <c r="E224" s="266"/>
      <c r="F224" s="214" t="s">
        <v>17</v>
      </c>
      <c r="G224" s="267"/>
      <c r="H224" s="222"/>
      <c r="I224" s="24" t="s">
        <v>18</v>
      </c>
      <c r="J224" s="212" t="s">
        <v>9</v>
      </c>
      <c r="K224" s="25" t="s">
        <v>10</v>
      </c>
      <c r="L224" s="212" t="s">
        <v>11</v>
      </c>
      <c r="M224" s="211" t="s">
        <v>17</v>
      </c>
      <c r="N224" s="116" t="s">
        <v>17</v>
      </c>
    </row>
    <row r="225" spans="1:14" ht="14.25" thickBot="1">
      <c r="A225" s="255"/>
      <c r="B225" s="211" t="s">
        <v>19</v>
      </c>
      <c r="C225" s="71">
        <v>407.41811999999999</v>
      </c>
      <c r="D225" s="71">
        <v>407.41811999999999</v>
      </c>
      <c r="E225" s="71">
        <v>432.47637500000002</v>
      </c>
      <c r="F225" s="31">
        <f t="shared" ref="F225:F232" si="57">(D225-E225)/E225*100</f>
        <v>-5.794132685282527</v>
      </c>
      <c r="G225" s="75">
        <v>3100</v>
      </c>
      <c r="H225" s="75">
        <v>382581.37</v>
      </c>
      <c r="I225" s="75">
        <v>337</v>
      </c>
      <c r="J225" s="72">
        <v>243.312028</v>
      </c>
      <c r="K225" s="72">
        <v>243.312028</v>
      </c>
      <c r="L225" s="72">
        <v>241.97108</v>
      </c>
      <c r="M225" s="31">
        <f t="shared" ref="M225:M232" si="58">(K225-L225)/L225*100</f>
        <v>0.5541769702395829</v>
      </c>
      <c r="N225" s="109">
        <f t="shared" ref="N225:N237" si="59">D225/D394*100</f>
        <v>34.397539280103473</v>
      </c>
    </row>
    <row r="226" spans="1:14" ht="14.25" thickBot="1">
      <c r="A226" s="255"/>
      <c r="B226" s="211" t="s">
        <v>20</v>
      </c>
      <c r="C226" s="71">
        <v>134.72626500000001</v>
      </c>
      <c r="D226" s="71">
        <v>134.72626500000001</v>
      </c>
      <c r="E226" s="71">
        <v>127.762229</v>
      </c>
      <c r="F226" s="31">
        <f t="shared" si="57"/>
        <v>5.4507784143308955</v>
      </c>
      <c r="G226" s="75">
        <v>1733</v>
      </c>
      <c r="H226" s="75">
        <v>34660</v>
      </c>
      <c r="I226" s="75">
        <v>203</v>
      </c>
      <c r="J226" s="72">
        <v>78.175400999999994</v>
      </c>
      <c r="K226" s="72">
        <v>78.175400999999994</v>
      </c>
      <c r="L226" s="72">
        <v>114.897841</v>
      </c>
      <c r="M226" s="31">
        <f t="shared" si="58"/>
        <v>-31.960948683100156</v>
      </c>
      <c r="N226" s="109">
        <f t="shared" si="59"/>
        <v>33.964414934872565</v>
      </c>
    </row>
    <row r="227" spans="1:14" ht="14.25" thickBot="1">
      <c r="A227" s="255"/>
      <c r="B227" s="211" t="s">
        <v>21</v>
      </c>
      <c r="C227" s="71">
        <v>78.086454000000003</v>
      </c>
      <c r="D227" s="71">
        <v>78.086454000000003</v>
      </c>
      <c r="E227" s="71">
        <v>52.859588000000002</v>
      </c>
      <c r="F227" s="31">
        <f t="shared" si="57"/>
        <v>47.724295543128335</v>
      </c>
      <c r="G227" s="75">
        <v>9</v>
      </c>
      <c r="H227" s="75">
        <v>83216.460000000006</v>
      </c>
      <c r="I227" s="75">
        <v>0</v>
      </c>
      <c r="J227" s="72"/>
      <c r="K227" s="72"/>
      <c r="L227" s="72">
        <v>8.7831200000000003</v>
      </c>
      <c r="M227" s="31">
        <f t="shared" si="58"/>
        <v>-100</v>
      </c>
      <c r="N227" s="109">
        <f t="shared" si="59"/>
        <v>81.575499286090562</v>
      </c>
    </row>
    <row r="228" spans="1:14" ht="14.25" thickBot="1">
      <c r="A228" s="255"/>
      <c r="B228" s="211" t="s">
        <v>22</v>
      </c>
      <c r="C228" s="71">
        <v>28.921123999999999</v>
      </c>
      <c r="D228" s="71">
        <v>28.921123999999999</v>
      </c>
      <c r="E228" s="71">
        <v>24.138722000000001</v>
      </c>
      <c r="F228" s="31">
        <f t="shared" si="57"/>
        <v>19.81215906956465</v>
      </c>
      <c r="G228" s="75">
        <v>1739</v>
      </c>
      <c r="H228" s="75">
        <v>2874.55</v>
      </c>
      <c r="I228" s="75">
        <v>22</v>
      </c>
      <c r="J228" s="72">
        <v>6.8760000000000003</v>
      </c>
      <c r="K228" s="72">
        <v>6.8760000000000003</v>
      </c>
      <c r="L228" s="72">
        <v>3.5739999999999998</v>
      </c>
      <c r="M228" s="31">
        <f t="shared" si="58"/>
        <v>92.389479574706229</v>
      </c>
      <c r="N228" s="109">
        <f t="shared" si="59"/>
        <v>39.307786340148176</v>
      </c>
    </row>
    <row r="229" spans="1:14" ht="14.25" thickBot="1">
      <c r="A229" s="255"/>
      <c r="B229" s="211" t="s">
        <v>23</v>
      </c>
      <c r="C229" s="71">
        <v>10.658113</v>
      </c>
      <c r="D229" s="71">
        <v>10.658113</v>
      </c>
      <c r="E229" s="71">
        <v>29.262267999999999</v>
      </c>
      <c r="F229" s="31">
        <f t="shared" si="57"/>
        <v>-63.577283209900202</v>
      </c>
      <c r="G229" s="75">
        <v>16</v>
      </c>
      <c r="H229" s="75">
        <v>21747.23</v>
      </c>
      <c r="I229" s="75">
        <v>0</v>
      </c>
      <c r="J229" s="72"/>
      <c r="K229" s="72"/>
      <c r="L229" s="72"/>
      <c r="M229" s="31" t="e">
        <f t="shared" si="58"/>
        <v>#DIV/0!</v>
      </c>
      <c r="N229" s="109">
        <f t="shared" si="59"/>
        <v>80.214092137454102</v>
      </c>
    </row>
    <row r="230" spans="1:14" ht="14.25" thickBot="1">
      <c r="A230" s="255"/>
      <c r="B230" s="211" t="s">
        <v>24</v>
      </c>
      <c r="C230" s="71">
        <v>64.177394000000007</v>
      </c>
      <c r="D230" s="71">
        <v>64.177394000000007</v>
      </c>
      <c r="E230" s="71">
        <v>60.461224999999999</v>
      </c>
      <c r="F230" s="31">
        <f t="shared" si="57"/>
        <v>6.1463673618918708</v>
      </c>
      <c r="G230" s="75">
        <v>37</v>
      </c>
      <c r="H230" s="75">
        <v>76863.399999999994</v>
      </c>
      <c r="I230" s="75">
        <v>17</v>
      </c>
      <c r="J230" s="72">
        <v>41.055169999999997</v>
      </c>
      <c r="K230" s="72">
        <v>41.055169999999997</v>
      </c>
      <c r="L230" s="72">
        <v>43.139391000000003</v>
      </c>
      <c r="M230" s="31">
        <f t="shared" si="58"/>
        <v>-4.8313639847164431</v>
      </c>
      <c r="N230" s="109">
        <f t="shared" si="59"/>
        <v>55.498997453523394</v>
      </c>
    </row>
    <row r="231" spans="1:14" ht="14.25" thickBot="1">
      <c r="A231" s="255"/>
      <c r="B231" s="211" t="s">
        <v>25</v>
      </c>
      <c r="C231" s="71">
        <v>571.89602000000002</v>
      </c>
      <c r="D231" s="71">
        <v>571.89602000000002</v>
      </c>
      <c r="E231" s="71">
        <v>259.00547499999999</v>
      </c>
      <c r="F231" s="31">
        <f t="shared" si="57"/>
        <v>120.80460654354894</v>
      </c>
      <c r="G231" s="75">
        <v>111</v>
      </c>
      <c r="H231" s="75">
        <v>10623.33</v>
      </c>
      <c r="I231" s="75">
        <v>77</v>
      </c>
      <c r="J231" s="72">
        <v>53.240727</v>
      </c>
      <c r="K231" s="72">
        <v>53.240727</v>
      </c>
      <c r="L231" s="72">
        <v>26.05</v>
      </c>
      <c r="M231" s="31">
        <f t="shared" si="58"/>
        <v>104.37899040307101</v>
      </c>
      <c r="N231" s="109">
        <f t="shared" si="59"/>
        <v>58.806892938903268</v>
      </c>
    </row>
    <row r="232" spans="1:14" ht="14.25" thickBot="1">
      <c r="A232" s="255"/>
      <c r="B232" s="211" t="s">
        <v>26</v>
      </c>
      <c r="C232" s="71">
        <v>63.840353</v>
      </c>
      <c r="D232" s="71">
        <v>63.840353</v>
      </c>
      <c r="E232" s="71">
        <v>79.275702999999993</v>
      </c>
      <c r="F232" s="31">
        <f t="shared" si="57"/>
        <v>-19.4704675151225</v>
      </c>
      <c r="G232" s="75">
        <v>3577</v>
      </c>
      <c r="H232" s="75">
        <v>376833.5</v>
      </c>
      <c r="I232" s="75">
        <v>87</v>
      </c>
      <c r="J232" s="72">
        <v>14.446213</v>
      </c>
      <c r="K232" s="72">
        <v>14.446213</v>
      </c>
      <c r="L232" s="72">
        <v>7.3660930000000002</v>
      </c>
      <c r="M232" s="31">
        <f t="shared" si="58"/>
        <v>96.117711248011659</v>
      </c>
      <c r="N232" s="109">
        <f t="shared" si="59"/>
        <v>24.645113486259635</v>
      </c>
    </row>
    <row r="233" spans="1:14" ht="14.25" thickBot="1">
      <c r="A233" s="255"/>
      <c r="B233" s="211" t="s">
        <v>27</v>
      </c>
      <c r="C233" s="11"/>
      <c r="D233" s="11"/>
      <c r="E233" s="11"/>
      <c r="F233" s="31"/>
      <c r="G233" s="13"/>
      <c r="H233" s="13"/>
      <c r="I233" s="13"/>
      <c r="J233" s="23"/>
      <c r="K233" s="23"/>
      <c r="L233" s="23"/>
      <c r="M233" s="31"/>
      <c r="N233" s="109">
        <f t="shared" si="59"/>
        <v>0</v>
      </c>
    </row>
    <row r="234" spans="1:14" ht="14.25" thickBot="1">
      <c r="A234" s="255"/>
      <c r="B234" s="14" t="s">
        <v>28</v>
      </c>
      <c r="C234" s="11"/>
      <c r="D234" s="11"/>
      <c r="E234" s="11"/>
      <c r="F234" s="31"/>
      <c r="G234" s="13"/>
      <c r="H234" s="13"/>
      <c r="I234" s="13"/>
      <c r="J234" s="23"/>
      <c r="K234" s="23"/>
      <c r="L234" s="23"/>
      <c r="M234" s="31"/>
      <c r="N234" s="109" t="e">
        <f t="shared" si="59"/>
        <v>#DIV/0!</v>
      </c>
    </row>
    <row r="235" spans="1:14" ht="14.25" thickBot="1">
      <c r="A235" s="255"/>
      <c r="B235" s="14" t="s">
        <v>29</v>
      </c>
      <c r="C235" s="11"/>
      <c r="D235" s="11"/>
      <c r="E235" s="11"/>
      <c r="F235" s="31"/>
      <c r="G235" s="13"/>
      <c r="H235" s="13"/>
      <c r="I235" s="13"/>
      <c r="J235" s="23"/>
      <c r="K235" s="23"/>
      <c r="L235" s="23"/>
      <c r="M235" s="31"/>
      <c r="N235" s="109" t="e">
        <f t="shared" si="59"/>
        <v>#DIV/0!</v>
      </c>
    </row>
    <row r="236" spans="1:14" ht="14.25" thickBot="1">
      <c r="A236" s="255"/>
      <c r="B236" s="14" t="s">
        <v>30</v>
      </c>
      <c r="C236" s="11"/>
      <c r="D236" s="11"/>
      <c r="E236" s="11"/>
      <c r="F236" s="31"/>
      <c r="G236" s="13"/>
      <c r="H236" s="13"/>
      <c r="I236" s="13"/>
      <c r="J236" s="23"/>
      <c r="K236" s="23"/>
      <c r="L236" s="23"/>
      <c r="M236" s="31"/>
      <c r="N236" s="109">
        <f t="shared" si="59"/>
        <v>0</v>
      </c>
    </row>
    <row r="237" spans="1:14" ht="14.25" thickBot="1">
      <c r="A237" s="256"/>
      <c r="B237" s="15" t="s">
        <v>135</v>
      </c>
      <c r="C237" s="16">
        <f t="shared" ref="C237:L237" si="60">C225+C227+C228+C229+C230+C231+C232+C233</f>
        <v>1224.997578</v>
      </c>
      <c r="D237" s="16">
        <f t="shared" si="60"/>
        <v>1224.997578</v>
      </c>
      <c r="E237" s="16">
        <f t="shared" si="60"/>
        <v>937.47935600000005</v>
      </c>
      <c r="F237" s="16">
        <f>(D237-E237)/E237*100</f>
        <v>30.66928569251608</v>
      </c>
      <c r="G237" s="16">
        <f t="shared" si="60"/>
        <v>8589</v>
      </c>
      <c r="H237" s="16">
        <f t="shared" si="60"/>
        <v>954739.84</v>
      </c>
      <c r="I237" s="16">
        <f t="shared" si="60"/>
        <v>540</v>
      </c>
      <c r="J237" s="16">
        <f t="shared" si="60"/>
        <v>358.930138</v>
      </c>
      <c r="K237" s="16">
        <f t="shared" si="60"/>
        <v>358.930138</v>
      </c>
      <c r="L237" s="16">
        <f t="shared" si="60"/>
        <v>330.88368400000002</v>
      </c>
      <c r="M237" s="16">
        <f t="shared" ref="M237:M239" si="61">(K237-L237)/L237*100</f>
        <v>8.4762275555418398</v>
      </c>
      <c r="N237" s="110">
        <f t="shared" si="59"/>
        <v>45.123509651606653</v>
      </c>
    </row>
    <row r="238" spans="1:14" ht="15" thickTop="1" thickBot="1">
      <c r="A238" s="255" t="s">
        <v>31</v>
      </c>
      <c r="B238" s="211" t="s">
        <v>19</v>
      </c>
      <c r="C238" s="19">
        <v>175.08016699999999</v>
      </c>
      <c r="D238" s="19">
        <v>175.08016699999999</v>
      </c>
      <c r="E238" s="19">
        <v>173.97584900000001</v>
      </c>
      <c r="F238" s="31">
        <f>(D238-E238)/E238*100</f>
        <v>0.6347536203142643</v>
      </c>
      <c r="G238" s="20">
        <v>1514</v>
      </c>
      <c r="H238" s="20">
        <v>232764.40580000001</v>
      </c>
      <c r="I238" s="20">
        <v>152</v>
      </c>
      <c r="J238" s="19">
        <v>59.537697999999999</v>
      </c>
      <c r="K238" s="20">
        <v>59.537697999999999</v>
      </c>
      <c r="L238" s="20">
        <v>51.070037999999997</v>
      </c>
      <c r="M238" s="31">
        <f t="shared" si="61"/>
        <v>16.580485019415892</v>
      </c>
      <c r="N238" s="109">
        <f t="shared" ref="N238:N250" si="62">D238/D394*100</f>
        <v>14.781686493348836</v>
      </c>
    </row>
    <row r="239" spans="1:14" ht="14.25" thickBot="1">
      <c r="A239" s="255"/>
      <c r="B239" s="211" t="s">
        <v>20</v>
      </c>
      <c r="C239" s="20">
        <v>59.429453000000002</v>
      </c>
      <c r="D239" s="20">
        <v>59.429453000000002</v>
      </c>
      <c r="E239" s="20">
        <v>52.695625999999997</v>
      </c>
      <c r="F239" s="31">
        <f>(D239-E239)/E239*100</f>
        <v>12.778720951146886</v>
      </c>
      <c r="G239" s="20">
        <v>757</v>
      </c>
      <c r="H239" s="20">
        <v>15080</v>
      </c>
      <c r="I239" s="20">
        <v>68</v>
      </c>
      <c r="J239" s="20">
        <v>19.465416999999999</v>
      </c>
      <c r="K239" s="20">
        <v>19.465416999999999</v>
      </c>
      <c r="L239" s="20">
        <v>14.548787000000001</v>
      </c>
      <c r="M239" s="31">
        <f t="shared" si="61"/>
        <v>33.794088813039863</v>
      </c>
      <c r="N239" s="109">
        <f t="shared" si="62"/>
        <v>14.982131368701621</v>
      </c>
    </row>
    <row r="240" spans="1:14" ht="14.25" thickBot="1">
      <c r="A240" s="255"/>
      <c r="B240" s="211" t="s">
        <v>21</v>
      </c>
      <c r="C240" s="20">
        <v>6.2957169999999998</v>
      </c>
      <c r="D240" s="20">
        <v>6.2957169999999998</v>
      </c>
      <c r="E240" s="20">
        <v>8.0327300000000008</v>
      </c>
      <c r="F240" s="31">
        <f>(D240-E240)/E240*100</f>
        <v>-21.624192522342973</v>
      </c>
      <c r="G240" s="20">
        <v>3</v>
      </c>
      <c r="H240" s="20">
        <v>11915.329</v>
      </c>
      <c r="I240" s="20"/>
      <c r="J240" s="20"/>
      <c r="K240" s="20"/>
      <c r="L240" s="20"/>
      <c r="M240" s="31"/>
      <c r="N240" s="109">
        <f t="shared" si="62"/>
        <v>6.5770211263393801</v>
      </c>
    </row>
    <row r="241" spans="1:14" ht="14.25" thickBot="1">
      <c r="A241" s="255"/>
      <c r="B241" s="211" t="s">
        <v>22</v>
      </c>
      <c r="C241" s="21">
        <v>17.352343000000001</v>
      </c>
      <c r="D241" s="21">
        <v>17.352343000000001</v>
      </c>
      <c r="E241" s="20">
        <v>12.339681000000001</v>
      </c>
      <c r="F241" s="31">
        <f>(D241-E241)/E241*100</f>
        <v>40.622298096685</v>
      </c>
      <c r="G241" s="20">
        <v>810</v>
      </c>
      <c r="H241" s="20">
        <v>8085.34</v>
      </c>
      <c r="I241" s="20"/>
      <c r="J241" s="21"/>
      <c r="K241" s="20"/>
      <c r="L241" s="20"/>
      <c r="M241" s="31"/>
      <c r="N241" s="109">
        <f t="shared" si="62"/>
        <v>23.584221385896548</v>
      </c>
    </row>
    <row r="242" spans="1:14" ht="14.25" thickBot="1">
      <c r="A242" s="255"/>
      <c r="B242" s="211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9">
        <f t="shared" si="62"/>
        <v>0</v>
      </c>
    </row>
    <row r="243" spans="1:14" ht="14.25" thickBot="1">
      <c r="A243" s="255"/>
      <c r="B243" s="211" t="s">
        <v>24</v>
      </c>
      <c r="C243" s="20">
        <v>2.3684430000000001</v>
      </c>
      <c r="D243" s="20">
        <v>2.3684430000000001</v>
      </c>
      <c r="E243" s="20">
        <v>1.940512</v>
      </c>
      <c r="F243" s="31">
        <f>(D243-E243)/E243*100</f>
        <v>22.052478933394902</v>
      </c>
      <c r="G243" s="20">
        <v>265</v>
      </c>
      <c r="H243" s="20">
        <v>10270.5</v>
      </c>
      <c r="I243" s="20">
        <v>1</v>
      </c>
      <c r="J243" s="20">
        <v>0.303755</v>
      </c>
      <c r="K243" s="20">
        <v>0.303755</v>
      </c>
      <c r="L243" s="20">
        <v>1.4178660000000001</v>
      </c>
      <c r="M243" s="31">
        <f>(K243-L243)/L243*100</f>
        <v>-78.576607380387145</v>
      </c>
      <c r="N243" s="109">
        <f t="shared" si="62"/>
        <v>2.0481699837456051</v>
      </c>
    </row>
    <row r="244" spans="1:14" ht="14.25" thickBot="1">
      <c r="A244" s="255"/>
      <c r="B244" s="211" t="s">
        <v>25</v>
      </c>
      <c r="C244" s="39"/>
      <c r="D244" s="39"/>
      <c r="E244" s="22"/>
      <c r="F244" s="31"/>
      <c r="G244" s="22"/>
      <c r="H244" s="22"/>
      <c r="I244" s="22"/>
      <c r="J244" s="39"/>
      <c r="K244" s="22"/>
      <c r="L244" s="22"/>
      <c r="M244" s="31"/>
      <c r="N244" s="109">
        <f t="shared" si="62"/>
        <v>0</v>
      </c>
    </row>
    <row r="245" spans="1:14" ht="14.25" thickBot="1">
      <c r="A245" s="255"/>
      <c r="B245" s="211" t="s">
        <v>26</v>
      </c>
      <c r="C245" s="20">
        <v>8.1780000000000008</v>
      </c>
      <c r="D245" s="20">
        <v>8.1780000000000008</v>
      </c>
      <c r="E245" s="20">
        <v>31.63</v>
      </c>
      <c r="F245" s="31">
        <f>(D245-E245)/E245*100</f>
        <v>-74.144799241226679</v>
      </c>
      <c r="G245" s="20">
        <v>4139</v>
      </c>
      <c r="H245" s="20">
        <v>268102.27</v>
      </c>
      <c r="I245" s="20">
        <v>180</v>
      </c>
      <c r="J245" s="20">
        <v>37.724801999999997</v>
      </c>
      <c r="K245" s="20">
        <v>37.724801999999997</v>
      </c>
      <c r="L245" s="20">
        <v>16.490075999999998</v>
      </c>
      <c r="M245" s="31">
        <f>(K245-L245)/L245*100</f>
        <v>128.77276005277355</v>
      </c>
      <c r="N245" s="109">
        <f t="shared" si="62"/>
        <v>3.1570586411173407</v>
      </c>
    </row>
    <row r="246" spans="1:14" ht="14.25" thickBot="1">
      <c r="A246" s="255"/>
      <c r="B246" s="211" t="s">
        <v>27</v>
      </c>
      <c r="C246" s="20"/>
      <c r="D246" s="20"/>
      <c r="E246" s="20"/>
      <c r="F246" s="31"/>
      <c r="G246" s="20"/>
      <c r="H246" s="40"/>
      <c r="I246" s="20"/>
      <c r="J246" s="20"/>
      <c r="K246" s="20"/>
      <c r="L246" s="20"/>
      <c r="M246" s="31"/>
      <c r="N246" s="109">
        <f t="shared" si="62"/>
        <v>0</v>
      </c>
    </row>
    <row r="247" spans="1:14" ht="14.25" thickBot="1">
      <c r="A247" s="255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9" t="e">
        <f t="shared" si="62"/>
        <v>#DIV/0!</v>
      </c>
    </row>
    <row r="248" spans="1:14" ht="14.25" thickBot="1">
      <c r="A248" s="255"/>
      <c r="B248" s="14" t="s">
        <v>29</v>
      </c>
      <c r="C248" s="40"/>
      <c r="D248" s="40"/>
      <c r="E248" s="40"/>
      <c r="F248" s="31"/>
      <c r="G248" s="40"/>
      <c r="H248" s="40"/>
      <c r="I248" s="40"/>
      <c r="J248" s="40"/>
      <c r="K248" s="40"/>
      <c r="L248" s="40"/>
      <c r="M248" s="31"/>
      <c r="N248" s="109" t="e">
        <f t="shared" si="62"/>
        <v>#DIV/0!</v>
      </c>
    </row>
    <row r="249" spans="1:14" ht="14.25" thickBot="1">
      <c r="A249" s="255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9">
        <f t="shared" si="62"/>
        <v>0</v>
      </c>
    </row>
    <row r="250" spans="1:14" ht="14.25" thickBot="1">
      <c r="A250" s="256"/>
      <c r="B250" s="15" t="s">
        <v>135</v>
      </c>
      <c r="C250" s="16">
        <f t="shared" ref="C250:L250" si="63">C238+C240+C241+C242+C243+C244+C245+C246</f>
        <v>209.27466999999999</v>
      </c>
      <c r="D250" s="16">
        <f t="shared" si="63"/>
        <v>209.27466999999999</v>
      </c>
      <c r="E250" s="16">
        <f t="shared" si="63"/>
        <v>227.91877200000002</v>
      </c>
      <c r="F250" s="16">
        <f>(D250-E250)/E250*100</f>
        <v>-8.1801520060840058</v>
      </c>
      <c r="G250" s="16">
        <f t="shared" si="63"/>
        <v>6731</v>
      </c>
      <c r="H250" s="16">
        <f t="shared" si="63"/>
        <v>531137.84480000008</v>
      </c>
      <c r="I250" s="16">
        <f t="shared" si="63"/>
        <v>333</v>
      </c>
      <c r="J250" s="16">
        <f t="shared" si="63"/>
        <v>97.566254999999998</v>
      </c>
      <c r="K250" s="16">
        <f t="shared" si="63"/>
        <v>97.566254999999998</v>
      </c>
      <c r="L250" s="16">
        <f t="shared" si="63"/>
        <v>68.977980000000002</v>
      </c>
      <c r="M250" s="16">
        <f t="shared" ref="M250:M252" si="64">(K250-L250)/L250*100</f>
        <v>41.445509132044741</v>
      </c>
      <c r="N250" s="110">
        <f t="shared" si="62"/>
        <v>7.708756132399305</v>
      </c>
    </row>
    <row r="251" spans="1:14" ht="15" thickTop="1" thickBot="1">
      <c r="A251" s="255" t="s">
        <v>96</v>
      </c>
      <c r="B251" s="211" t="s">
        <v>19</v>
      </c>
      <c r="C251" s="105">
        <v>214.9</v>
      </c>
      <c r="D251" s="105">
        <v>214.9</v>
      </c>
      <c r="E251" s="72">
        <v>278.85718099999991</v>
      </c>
      <c r="F251" s="31">
        <f>(D251-E251)/E251*100</f>
        <v>-22.935461360774472</v>
      </c>
      <c r="G251" s="72">
        <v>1926</v>
      </c>
      <c r="H251" s="72">
        <v>415670.13156415091</v>
      </c>
      <c r="I251" s="72">
        <v>213</v>
      </c>
      <c r="J251" s="72">
        <v>217</v>
      </c>
      <c r="K251" s="72">
        <v>217</v>
      </c>
      <c r="L251" s="72">
        <v>220.9</v>
      </c>
      <c r="M251" s="31">
        <f t="shared" si="64"/>
        <v>-1.7655047532820305</v>
      </c>
      <c r="N251" s="109">
        <f t="shared" ref="N251:N263" si="65">D251/D394*100</f>
        <v>18.143599482748183</v>
      </c>
    </row>
    <row r="252" spans="1:14" ht="14.25" thickBot="1">
      <c r="A252" s="255"/>
      <c r="B252" s="211" t="s">
        <v>20</v>
      </c>
      <c r="C252" s="105">
        <v>75.959999999999994</v>
      </c>
      <c r="D252" s="105">
        <v>75.959999999999994</v>
      </c>
      <c r="E252" s="72">
        <v>94.923160999999993</v>
      </c>
      <c r="F252" s="31">
        <f>(D252-E252)/E252*100</f>
        <v>-19.977380441428831</v>
      </c>
      <c r="G252" s="72">
        <v>952</v>
      </c>
      <c r="H252" s="72">
        <v>17962.264150943396</v>
      </c>
      <c r="I252" s="72">
        <v>142</v>
      </c>
      <c r="J252" s="72">
        <v>58</v>
      </c>
      <c r="K252" s="72">
        <v>58</v>
      </c>
      <c r="L252" s="72">
        <v>76.8</v>
      </c>
      <c r="M252" s="31">
        <f t="shared" si="64"/>
        <v>-24.479166666666664</v>
      </c>
      <c r="N252" s="109">
        <f t="shared" si="65"/>
        <v>19.149472884540515</v>
      </c>
    </row>
    <row r="253" spans="1:14" ht="14.25" thickBot="1">
      <c r="A253" s="255"/>
      <c r="B253" s="211" t="s">
        <v>21</v>
      </c>
      <c r="C253" s="105">
        <v>2.17</v>
      </c>
      <c r="D253" s="105">
        <v>2.17</v>
      </c>
      <c r="E253" s="72">
        <v>2.5415099999999997</v>
      </c>
      <c r="F253" s="31">
        <f>(D253-E253)/E253*100</f>
        <v>-14.617687909943294</v>
      </c>
      <c r="G253" s="72">
        <v>70</v>
      </c>
      <c r="H253" s="72">
        <v>9350.6200000000008</v>
      </c>
      <c r="I253" s="72">
        <v>2</v>
      </c>
      <c r="J253" s="72">
        <v>2</v>
      </c>
      <c r="K253" s="72">
        <v>2</v>
      </c>
      <c r="L253" s="72">
        <v>2</v>
      </c>
      <c r="M253" s="31"/>
      <c r="N253" s="109">
        <f t="shared" si="65"/>
        <v>2.266959560627718</v>
      </c>
    </row>
    <row r="254" spans="1:14" ht="14.25" thickBot="1">
      <c r="A254" s="255"/>
      <c r="B254" s="211" t="s">
        <v>22</v>
      </c>
      <c r="C254" s="105">
        <v>5.15</v>
      </c>
      <c r="D254" s="105">
        <v>5.15</v>
      </c>
      <c r="E254" s="72">
        <v>0.37166399999999999</v>
      </c>
      <c r="F254" s="31">
        <f>(D254-E254)/E254*100</f>
        <v>1285.6601661715961</v>
      </c>
      <c r="G254" s="72">
        <v>11</v>
      </c>
      <c r="H254" s="72">
        <v>167.5</v>
      </c>
      <c r="I254" s="72">
        <v>6</v>
      </c>
      <c r="J254" s="72">
        <v>2</v>
      </c>
      <c r="K254" s="72">
        <v>2</v>
      </c>
      <c r="L254" s="72">
        <v>1</v>
      </c>
      <c r="M254" s="31">
        <f>(K254-L254)/L254*100</f>
        <v>100</v>
      </c>
      <c r="N254" s="109">
        <f t="shared" si="65"/>
        <v>6.9995585113415064</v>
      </c>
    </row>
    <row r="255" spans="1:14" ht="14.25" thickBot="1">
      <c r="A255" s="255"/>
      <c r="B255" s="211" t="s">
        <v>23</v>
      </c>
      <c r="C255" s="105">
        <v>0.02</v>
      </c>
      <c r="D255" s="105">
        <v>0.02</v>
      </c>
      <c r="E255" s="72">
        <v>3.7735999999999999E-2</v>
      </c>
      <c r="F255" s="31"/>
      <c r="G255" s="72"/>
      <c r="H255" s="72"/>
      <c r="I255" s="72">
        <v>0</v>
      </c>
      <c r="J255" s="72">
        <v>0</v>
      </c>
      <c r="K255" s="72">
        <v>0</v>
      </c>
      <c r="L255" s="72">
        <v>0</v>
      </c>
      <c r="M255" s="31"/>
      <c r="N255" s="109">
        <f t="shared" si="65"/>
        <v>0.15052212739244572</v>
      </c>
    </row>
    <row r="256" spans="1:14" ht="14.25" thickBot="1">
      <c r="A256" s="255"/>
      <c r="B256" s="211" t="s">
        <v>24</v>
      </c>
      <c r="C256" s="105">
        <v>7.52</v>
      </c>
      <c r="D256" s="105">
        <v>7.52</v>
      </c>
      <c r="E256" s="72">
        <v>19.812847999999999</v>
      </c>
      <c r="F256" s="31">
        <f>(D256-E256)/E256*100</f>
        <v>-62.044830707831601</v>
      </c>
      <c r="G256" s="72">
        <v>14</v>
      </c>
      <c r="H256" s="72">
        <v>16172</v>
      </c>
      <c r="I256" s="72">
        <v>4</v>
      </c>
      <c r="J256" s="72">
        <v>12</v>
      </c>
      <c r="K256" s="72">
        <v>12</v>
      </c>
      <c r="L256" s="72">
        <v>10</v>
      </c>
      <c r="M256" s="31">
        <f>(K256-L256)/L256*100</f>
        <v>20</v>
      </c>
      <c r="N256" s="109">
        <f t="shared" si="65"/>
        <v>6.5031070107099689</v>
      </c>
    </row>
    <row r="257" spans="1:14" ht="14.25" thickBot="1">
      <c r="A257" s="255"/>
      <c r="B257" s="211" t="s">
        <v>25</v>
      </c>
      <c r="C257" s="105"/>
      <c r="D257" s="105"/>
      <c r="E257" s="74">
        <v>0</v>
      </c>
      <c r="F257" s="31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109">
        <f t="shared" si="65"/>
        <v>0</v>
      </c>
    </row>
    <row r="258" spans="1:14" ht="14.25" thickBot="1">
      <c r="A258" s="255"/>
      <c r="B258" s="211" t="s">
        <v>26</v>
      </c>
      <c r="C258" s="105">
        <v>53.720000000000013</v>
      </c>
      <c r="D258" s="105">
        <v>53.720000000000013</v>
      </c>
      <c r="E258" s="72">
        <v>41.913255999999699</v>
      </c>
      <c r="F258" s="31">
        <f>(D258-E258)/E258*100</f>
        <v>28.169474592955506</v>
      </c>
      <c r="G258" s="72">
        <v>551</v>
      </c>
      <c r="H258" s="72">
        <v>639004.87250000122</v>
      </c>
      <c r="I258" s="72">
        <v>2</v>
      </c>
      <c r="J258" s="72">
        <v>1.095</v>
      </c>
      <c r="K258" s="72">
        <v>1.095</v>
      </c>
      <c r="L258" s="72">
        <v>2</v>
      </c>
      <c r="M258" s="31">
        <f>(K258-L258)/L258*100</f>
        <v>-45.25</v>
      </c>
      <c r="N258" s="109">
        <f t="shared" si="65"/>
        <v>20.738223306532593</v>
      </c>
    </row>
    <row r="259" spans="1:14" ht="14.25" thickBot="1">
      <c r="A259" s="255"/>
      <c r="B259" s="211" t="s">
        <v>27</v>
      </c>
      <c r="C259" s="105"/>
      <c r="D259" s="105"/>
      <c r="E259" s="72"/>
      <c r="F259" s="31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9">
        <f t="shared" si="65"/>
        <v>0</v>
      </c>
    </row>
    <row r="260" spans="1:14" ht="14.25" thickBot="1">
      <c r="A260" s="255"/>
      <c r="B260" s="14" t="s">
        <v>28</v>
      </c>
      <c r="C260" s="105"/>
      <c r="D260" s="105"/>
      <c r="E260" s="72">
        <v>0</v>
      </c>
      <c r="F260" s="31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9" t="e">
        <f t="shared" si="65"/>
        <v>#DIV/0!</v>
      </c>
    </row>
    <row r="261" spans="1:14" ht="14.25" thickBot="1">
      <c r="A261" s="255"/>
      <c r="B261" s="14" t="s">
        <v>29</v>
      </c>
      <c r="C261" s="105"/>
      <c r="D261" s="105"/>
      <c r="E261" s="72">
        <v>0</v>
      </c>
      <c r="F261" s="31"/>
      <c r="G261" s="72">
        <v>1</v>
      </c>
      <c r="H261" s="72">
        <v>4209.16</v>
      </c>
      <c r="I261" s="72">
        <v>0</v>
      </c>
      <c r="J261" s="72">
        <v>0</v>
      </c>
      <c r="K261" s="72">
        <v>0</v>
      </c>
      <c r="L261" s="72">
        <v>0</v>
      </c>
      <c r="M261" s="31"/>
      <c r="N261" s="109" t="e">
        <f t="shared" si="65"/>
        <v>#DIV/0!</v>
      </c>
    </row>
    <row r="262" spans="1:14" ht="14.25" thickBot="1">
      <c r="A262" s="255"/>
      <c r="B262" s="14" t="s">
        <v>30</v>
      </c>
      <c r="C262" s="105"/>
      <c r="D262" s="105"/>
      <c r="E262" s="72">
        <v>0</v>
      </c>
      <c r="F262" s="31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9">
        <f t="shared" si="65"/>
        <v>0</v>
      </c>
    </row>
    <row r="263" spans="1:14" ht="14.25" thickBot="1">
      <c r="A263" s="256"/>
      <c r="B263" s="15" t="s">
        <v>135</v>
      </c>
      <c r="C263" s="16">
        <f t="shared" ref="C263:L263" si="66">C251+C253+C254+C255+C256+C257+C258+C259</f>
        <v>283.48</v>
      </c>
      <c r="D263" s="16">
        <f t="shared" si="66"/>
        <v>283.48</v>
      </c>
      <c r="E263" s="16">
        <f t="shared" si="66"/>
        <v>343.53419499999961</v>
      </c>
      <c r="F263" s="16">
        <f>(D263-E263)/E263*100</f>
        <v>-17.481285960484854</v>
      </c>
      <c r="G263" s="16">
        <f t="shared" si="66"/>
        <v>2572</v>
      </c>
      <c r="H263" s="16">
        <f t="shared" si="66"/>
        <v>1080365.1240641521</v>
      </c>
      <c r="I263" s="16">
        <f t="shared" si="66"/>
        <v>227</v>
      </c>
      <c r="J263" s="16">
        <f t="shared" si="66"/>
        <v>234.095</v>
      </c>
      <c r="K263" s="16">
        <f t="shared" si="66"/>
        <v>234.095</v>
      </c>
      <c r="L263" s="16">
        <f t="shared" si="66"/>
        <v>235.9</v>
      </c>
      <c r="M263" s="16">
        <f t="shared" ref="M263:M265" si="67">(K263-L263)/L263*100</f>
        <v>-0.76515472657906181</v>
      </c>
      <c r="N263" s="110">
        <f t="shared" si="65"/>
        <v>10.442153311781857</v>
      </c>
    </row>
    <row r="264" spans="1:14" ht="14.25" thickTop="1">
      <c r="A264" s="257" t="s">
        <v>97</v>
      </c>
      <c r="B264" s="18" t="s">
        <v>19</v>
      </c>
      <c r="C264" s="121">
        <v>80.091035000000005</v>
      </c>
      <c r="D264" s="121">
        <v>80.091035000000005</v>
      </c>
      <c r="E264" s="121">
        <v>40.830280999999999</v>
      </c>
      <c r="F264" s="111">
        <f>(D264-E264)/E264*100</f>
        <v>96.155973063227279</v>
      </c>
      <c r="G264" s="122">
        <v>327</v>
      </c>
      <c r="H264" s="122">
        <v>34029.498324</v>
      </c>
      <c r="I264" s="122">
        <v>0</v>
      </c>
      <c r="J264" s="122">
        <v>23.801746000000001</v>
      </c>
      <c r="K264" s="122">
        <v>23.801746000000001</v>
      </c>
      <c r="L264" s="122">
        <v>65.218800000000002</v>
      </c>
      <c r="M264" s="111">
        <f t="shared" si="67"/>
        <v>-63.504777763466983</v>
      </c>
      <c r="N264" s="112">
        <f t="shared" ref="N264:N276" si="68">D264/D394*100</f>
        <v>6.7619342075326507</v>
      </c>
    </row>
    <row r="265" spans="1:14">
      <c r="A265" s="271"/>
      <c r="B265" s="211" t="s">
        <v>20</v>
      </c>
      <c r="C265" s="122">
        <v>24.255682</v>
      </c>
      <c r="D265" s="122">
        <v>24.255682</v>
      </c>
      <c r="E265" s="122">
        <v>11.717357</v>
      </c>
      <c r="F265" s="31">
        <f>(D265-E265)/E265*100</f>
        <v>107.00642644924108</v>
      </c>
      <c r="G265" s="122">
        <v>158</v>
      </c>
      <c r="H265" s="122">
        <v>3160</v>
      </c>
      <c r="I265" s="122">
        <v>0</v>
      </c>
      <c r="J265" s="122">
        <v>3.9878209999999998</v>
      </c>
      <c r="K265" s="122">
        <v>3.9878209999999998</v>
      </c>
      <c r="L265" s="122">
        <v>19.274999999999999</v>
      </c>
      <c r="M265" s="31">
        <f t="shared" si="67"/>
        <v>-79.310915693904022</v>
      </c>
      <c r="N265" s="109">
        <f t="shared" si="68"/>
        <v>6.1148436644949635</v>
      </c>
    </row>
    <row r="266" spans="1:14">
      <c r="A266" s="271"/>
      <c r="B266" s="211" t="s">
        <v>21</v>
      </c>
      <c r="C266" s="122">
        <v>0</v>
      </c>
      <c r="D266" s="122">
        <v>0</v>
      </c>
      <c r="E266" s="122">
        <v>43.803984999999997</v>
      </c>
      <c r="F266" s="31">
        <f>(D266-E266)/E266*100</f>
        <v>-100</v>
      </c>
      <c r="G266" s="122" t="s">
        <v>142</v>
      </c>
      <c r="H266" s="122">
        <v>0</v>
      </c>
      <c r="I266" s="122">
        <v>0</v>
      </c>
      <c r="J266" s="122">
        <v>0</v>
      </c>
      <c r="K266" s="122">
        <v>0</v>
      </c>
      <c r="L266" s="122">
        <v>0</v>
      </c>
      <c r="M266" s="31"/>
      <c r="N266" s="109">
        <f t="shared" si="68"/>
        <v>0</v>
      </c>
    </row>
    <row r="267" spans="1:14">
      <c r="A267" s="271"/>
      <c r="B267" s="211" t="s">
        <v>22</v>
      </c>
      <c r="C267" s="122">
        <v>0.204153</v>
      </c>
      <c r="D267" s="122">
        <v>0.204153</v>
      </c>
      <c r="E267" s="122">
        <v>0</v>
      </c>
      <c r="F267" s="31" t="e">
        <f>(D267-E267)/E267*100</f>
        <v>#DIV/0!</v>
      </c>
      <c r="G267" s="122">
        <v>3</v>
      </c>
      <c r="H267" s="122">
        <v>120</v>
      </c>
      <c r="I267" s="122">
        <v>0</v>
      </c>
      <c r="J267" s="122">
        <v>0</v>
      </c>
      <c r="K267" s="122">
        <v>0</v>
      </c>
      <c r="L267" s="122">
        <v>0</v>
      </c>
      <c r="M267" s="31"/>
      <c r="N267" s="109">
        <f t="shared" si="68"/>
        <v>0.27747201335260246</v>
      </c>
    </row>
    <row r="268" spans="1:14">
      <c r="A268" s="271"/>
      <c r="B268" s="211" t="s">
        <v>23</v>
      </c>
      <c r="C268" s="122">
        <v>0</v>
      </c>
      <c r="D268" s="122">
        <v>0</v>
      </c>
      <c r="E268" s="122">
        <v>0</v>
      </c>
      <c r="F268" s="31"/>
      <c r="G268" s="122" t="s">
        <v>142</v>
      </c>
      <c r="H268" s="122">
        <v>0</v>
      </c>
      <c r="I268" s="122">
        <v>0</v>
      </c>
      <c r="J268" s="122">
        <v>0</v>
      </c>
      <c r="K268" s="122">
        <v>0</v>
      </c>
      <c r="L268" s="122">
        <v>0</v>
      </c>
      <c r="M268" s="31"/>
      <c r="N268" s="109">
        <f t="shared" si="68"/>
        <v>0</v>
      </c>
    </row>
    <row r="269" spans="1:14">
      <c r="A269" s="271"/>
      <c r="B269" s="211" t="s">
        <v>24</v>
      </c>
      <c r="C269" s="122">
        <v>7.4425489999999996</v>
      </c>
      <c r="D269" s="122">
        <v>7.4425489999999996</v>
      </c>
      <c r="E269" s="122">
        <v>0.65283100000000005</v>
      </c>
      <c r="F269" s="31">
        <f>(D269-E269)/E269*100</f>
        <v>1040.0422161325059</v>
      </c>
      <c r="G269" s="122">
        <v>4</v>
      </c>
      <c r="H269" s="122">
        <v>19593.2</v>
      </c>
      <c r="I269" s="122">
        <v>0</v>
      </c>
      <c r="J269" s="122">
        <v>1.9010039999999999</v>
      </c>
      <c r="K269" s="122">
        <v>1.9010039999999999</v>
      </c>
      <c r="L269" s="122">
        <v>23.770448999999999</v>
      </c>
      <c r="M269" s="31">
        <f>(K269-L269)/L269*100</f>
        <v>-92.002658426855959</v>
      </c>
      <c r="N269" s="109">
        <f t="shared" si="68"/>
        <v>6.4361293323739979</v>
      </c>
    </row>
    <row r="270" spans="1:14">
      <c r="A270" s="271"/>
      <c r="B270" s="211" t="s">
        <v>25</v>
      </c>
      <c r="C270" s="124">
        <v>267.11675600000001</v>
      </c>
      <c r="D270" s="124">
        <v>267.11675600000001</v>
      </c>
      <c r="E270" s="124">
        <v>230.460016</v>
      </c>
      <c r="F270" s="31">
        <f>(D270-E270)/E270*100</f>
        <v>15.905900136707452</v>
      </c>
      <c r="G270" s="124">
        <v>21</v>
      </c>
      <c r="H270" s="124">
        <v>6832.5510400000003</v>
      </c>
      <c r="I270" s="124">
        <v>1</v>
      </c>
      <c r="J270" s="124">
        <v>12.6</v>
      </c>
      <c r="K270" s="122">
        <v>12.6</v>
      </c>
      <c r="L270" s="122">
        <v>0.7</v>
      </c>
      <c r="M270" s="31">
        <f>(K270-L270)/L270*100</f>
        <v>1700</v>
      </c>
      <c r="N270" s="109">
        <f t="shared" si="68"/>
        <v>27.467067304086406</v>
      </c>
    </row>
    <row r="271" spans="1:14">
      <c r="A271" s="271"/>
      <c r="B271" s="211" t="s">
        <v>26</v>
      </c>
      <c r="C271" s="122">
        <v>35.070197999999998</v>
      </c>
      <c r="D271" s="122">
        <v>35.070197999999998</v>
      </c>
      <c r="E271" s="122">
        <v>10.331676</v>
      </c>
      <c r="F271" s="31">
        <f>(D271-E271)/E271*100</f>
        <v>239.4434552535329</v>
      </c>
      <c r="G271" s="122">
        <v>127</v>
      </c>
      <c r="H271" s="122">
        <v>58030.6</v>
      </c>
      <c r="I271" s="122">
        <v>0</v>
      </c>
      <c r="J271" s="122">
        <v>1.3806449999999999</v>
      </c>
      <c r="K271" s="122">
        <v>1.3806449999999999</v>
      </c>
      <c r="L271" s="122">
        <v>2.2326510000000002</v>
      </c>
      <c r="M271" s="31">
        <f>(K271-L271)/L271*100</f>
        <v>-38.161181483357687</v>
      </c>
      <c r="N271" s="109">
        <f t="shared" si="68"/>
        <v>13.538600102909765</v>
      </c>
    </row>
    <row r="272" spans="1:14">
      <c r="A272" s="271"/>
      <c r="B272" s="211" t="s">
        <v>27</v>
      </c>
      <c r="C272" s="122">
        <v>0</v>
      </c>
      <c r="D272" s="122">
        <v>0</v>
      </c>
      <c r="E272" s="122">
        <v>0</v>
      </c>
      <c r="F272" s="31"/>
      <c r="G272" s="122">
        <v>0</v>
      </c>
      <c r="H272" s="122">
        <v>0</v>
      </c>
      <c r="I272" s="122">
        <v>0</v>
      </c>
      <c r="J272" s="122">
        <v>0</v>
      </c>
      <c r="K272" s="122">
        <v>0</v>
      </c>
      <c r="L272" s="122">
        <v>0</v>
      </c>
      <c r="M272" s="31"/>
      <c r="N272" s="109">
        <f t="shared" si="68"/>
        <v>0</v>
      </c>
    </row>
    <row r="273" spans="1:14">
      <c r="A273" s="271"/>
      <c r="B273" s="14" t="s">
        <v>28</v>
      </c>
      <c r="C273" s="123">
        <v>0</v>
      </c>
      <c r="D273" s="123">
        <v>0</v>
      </c>
      <c r="E273" s="123">
        <v>0</v>
      </c>
      <c r="F273" s="31"/>
      <c r="G273" s="123">
        <v>0</v>
      </c>
      <c r="H273" s="123">
        <v>0</v>
      </c>
      <c r="I273" s="123">
        <v>0</v>
      </c>
      <c r="J273" s="123">
        <v>0</v>
      </c>
      <c r="K273" s="123">
        <v>0</v>
      </c>
      <c r="L273" s="123">
        <v>0</v>
      </c>
      <c r="M273" s="31"/>
      <c r="N273" s="109" t="e">
        <f t="shared" si="68"/>
        <v>#DIV/0!</v>
      </c>
    </row>
    <row r="274" spans="1:14">
      <c r="A274" s="271"/>
      <c r="B274" s="14" t="s">
        <v>29</v>
      </c>
      <c r="C274" s="123">
        <v>0</v>
      </c>
      <c r="D274" s="123">
        <v>0</v>
      </c>
      <c r="E274" s="123">
        <v>0</v>
      </c>
      <c r="F274" s="31"/>
      <c r="G274" s="123">
        <v>0</v>
      </c>
      <c r="H274" s="123">
        <v>0</v>
      </c>
      <c r="I274" s="123">
        <v>0</v>
      </c>
      <c r="J274" s="123">
        <v>0</v>
      </c>
      <c r="K274" s="123">
        <v>0</v>
      </c>
      <c r="L274" s="123">
        <v>0</v>
      </c>
      <c r="M274" s="31"/>
      <c r="N274" s="109" t="e">
        <f t="shared" si="68"/>
        <v>#DIV/0!</v>
      </c>
    </row>
    <row r="275" spans="1:14">
      <c r="A275" s="271"/>
      <c r="B275" s="14" t="s">
        <v>30</v>
      </c>
      <c r="C275" s="123">
        <v>0</v>
      </c>
      <c r="D275" s="123">
        <v>0</v>
      </c>
      <c r="E275" s="123">
        <v>0</v>
      </c>
      <c r="F275" s="31"/>
      <c r="G275" s="123">
        <v>0</v>
      </c>
      <c r="H275" s="123">
        <v>0</v>
      </c>
      <c r="I275" s="123">
        <v>0</v>
      </c>
      <c r="J275" s="123">
        <v>0</v>
      </c>
      <c r="K275" s="123">
        <v>0</v>
      </c>
      <c r="L275" s="123">
        <v>0</v>
      </c>
      <c r="M275" s="31"/>
      <c r="N275" s="109">
        <f t="shared" si="68"/>
        <v>0</v>
      </c>
    </row>
    <row r="276" spans="1:14" ht="14.25" thickBot="1">
      <c r="A276" s="253"/>
      <c r="B276" s="15" t="s">
        <v>135</v>
      </c>
      <c r="C276" s="16">
        <f t="shared" ref="C276:L276" si="69">C264+C266+C267+C268+C269+C270+C271+C272</f>
        <v>389.92469100000005</v>
      </c>
      <c r="D276" s="16">
        <f t="shared" si="69"/>
        <v>389.92469100000005</v>
      </c>
      <c r="E276" s="16">
        <f t="shared" si="69"/>
        <v>326.07878900000003</v>
      </c>
      <c r="F276" s="16">
        <f>(D276-E276)/E276*100</f>
        <v>19.57990036573646</v>
      </c>
      <c r="G276" s="16">
        <f t="shared" si="69"/>
        <v>482</v>
      </c>
      <c r="H276" s="16">
        <f t="shared" si="69"/>
        <v>118605.84936399999</v>
      </c>
      <c r="I276" s="16">
        <f t="shared" si="69"/>
        <v>1</v>
      </c>
      <c r="J276" s="16">
        <f t="shared" si="69"/>
        <v>39.683395000000004</v>
      </c>
      <c r="K276" s="16">
        <f t="shared" si="69"/>
        <v>39.683395000000004</v>
      </c>
      <c r="L276" s="16">
        <f t="shared" si="69"/>
        <v>91.921900000000008</v>
      </c>
      <c r="M276" s="16">
        <f t="shared" ref="M276:M278" si="70">(K276-L276)/L276*100</f>
        <v>-56.829226767505894</v>
      </c>
      <c r="N276" s="110">
        <f t="shared" si="68"/>
        <v>14.363106404230166</v>
      </c>
    </row>
    <row r="277" spans="1:14" ht="15" thickTop="1" thickBot="1">
      <c r="A277" s="255" t="s">
        <v>34</v>
      </c>
      <c r="B277" s="211" t="s">
        <v>19</v>
      </c>
      <c r="C277" s="67">
        <v>6.3580779999999999</v>
      </c>
      <c r="D277" s="67">
        <v>6.3580779999999999</v>
      </c>
      <c r="E277" s="67">
        <v>14.551398000000001</v>
      </c>
      <c r="F277" s="31">
        <f>(D277-E277)/E277*100</f>
        <v>-56.306067636937698</v>
      </c>
      <c r="G277" s="68">
        <v>69</v>
      </c>
      <c r="H277" s="68">
        <v>4078.0616</v>
      </c>
      <c r="I277" s="68">
        <v>44</v>
      </c>
      <c r="J277" s="68">
        <v>45.217950000000002</v>
      </c>
      <c r="K277" s="68">
        <v>45.217950000000002</v>
      </c>
      <c r="L277" s="68">
        <v>16.074304000000001</v>
      </c>
      <c r="M277" s="31">
        <f t="shared" si="70"/>
        <v>181.30580334924608</v>
      </c>
      <c r="N277" s="109">
        <f t="shared" ref="N277:N289" si="71">D277/D394*100</f>
        <v>0.53680046864621966</v>
      </c>
    </row>
    <row r="278" spans="1:14" ht="14.25" thickBot="1">
      <c r="A278" s="255"/>
      <c r="B278" s="211" t="s">
        <v>20</v>
      </c>
      <c r="C278" s="68"/>
      <c r="D278" s="68"/>
      <c r="E278" s="68">
        <v>5.3888749999999996</v>
      </c>
      <c r="F278" s="31">
        <f>(D278-E278)/E278*100</f>
        <v>-100</v>
      </c>
      <c r="G278" s="68"/>
      <c r="H278" s="68"/>
      <c r="I278" s="68"/>
      <c r="J278" s="68"/>
      <c r="K278" s="68"/>
      <c r="L278" s="68">
        <v>12.210645</v>
      </c>
      <c r="M278" s="31">
        <f t="shared" si="70"/>
        <v>-100</v>
      </c>
      <c r="N278" s="109">
        <f t="shared" si="71"/>
        <v>0</v>
      </c>
    </row>
    <row r="279" spans="1:14" ht="14.25" thickBot="1">
      <c r="A279" s="255"/>
      <c r="B279" s="211" t="s">
        <v>21</v>
      </c>
      <c r="C279" s="68"/>
      <c r="D279" s="68"/>
      <c r="E279" s="68"/>
      <c r="F279" s="31"/>
      <c r="G279" s="68"/>
      <c r="H279" s="68"/>
      <c r="I279" s="68"/>
      <c r="J279" s="68"/>
      <c r="K279" s="68"/>
      <c r="L279" s="68"/>
      <c r="M279" s="31"/>
      <c r="N279" s="109">
        <f t="shared" si="71"/>
        <v>0</v>
      </c>
    </row>
    <row r="280" spans="1:14" ht="14.25" thickBot="1">
      <c r="A280" s="255"/>
      <c r="B280" s="211" t="s">
        <v>22</v>
      </c>
      <c r="C280" s="68"/>
      <c r="D280" s="68"/>
      <c r="E280" s="68"/>
      <c r="F280" s="31"/>
      <c r="G280" s="68"/>
      <c r="H280" s="68"/>
      <c r="I280" s="68"/>
      <c r="J280" s="68"/>
      <c r="K280" s="68"/>
      <c r="L280" s="68"/>
      <c r="M280" s="31"/>
      <c r="N280" s="109">
        <f t="shared" si="71"/>
        <v>0</v>
      </c>
    </row>
    <row r="281" spans="1:14" ht="14.25" thickBot="1">
      <c r="A281" s="255"/>
      <c r="B281" s="211" t="s">
        <v>23</v>
      </c>
      <c r="C281" s="68"/>
      <c r="D281" s="68"/>
      <c r="E281" s="68">
        <v>9.4339999999999993E-2</v>
      </c>
      <c r="F281" s="31"/>
      <c r="G281" s="68"/>
      <c r="H281" s="68"/>
      <c r="I281" s="68"/>
      <c r="J281" s="68"/>
      <c r="K281" s="68"/>
      <c r="L281" s="68"/>
      <c r="M281" s="31"/>
      <c r="N281" s="109">
        <f t="shared" si="71"/>
        <v>0</v>
      </c>
    </row>
    <row r="282" spans="1:14" ht="14.25" thickBot="1">
      <c r="A282" s="255"/>
      <c r="B282" s="211" t="s">
        <v>24</v>
      </c>
      <c r="C282" s="68">
        <v>0.113208</v>
      </c>
      <c r="D282" s="68">
        <v>0.113208</v>
      </c>
      <c r="E282" s="68">
        <v>5.7733584999999996</v>
      </c>
      <c r="F282" s="31">
        <f>(D282-E282)/E282*100</f>
        <v>-98.03913094951578</v>
      </c>
      <c r="G282" s="68">
        <v>1</v>
      </c>
      <c r="H282" s="68">
        <v>100</v>
      </c>
      <c r="I282" s="68"/>
      <c r="J282" s="68"/>
      <c r="K282" s="68"/>
      <c r="L282" s="68"/>
      <c r="M282" s="31"/>
      <c r="N282" s="109">
        <f t="shared" si="71"/>
        <v>9.78994333069753E-2</v>
      </c>
    </row>
    <row r="283" spans="1:14" ht="14.25" thickBot="1">
      <c r="A283" s="255"/>
      <c r="B283" s="211" t="s">
        <v>25</v>
      </c>
      <c r="C283" s="69"/>
      <c r="D283" s="69"/>
      <c r="E283" s="69"/>
      <c r="F283" s="31"/>
      <c r="G283" s="69"/>
      <c r="H283" s="69"/>
      <c r="I283" s="69"/>
      <c r="J283" s="69"/>
      <c r="K283" s="69"/>
      <c r="L283" s="69"/>
      <c r="M283" s="31"/>
      <c r="N283" s="109">
        <f t="shared" si="71"/>
        <v>0</v>
      </c>
    </row>
    <row r="284" spans="1:14" ht="14.25" thickBot="1">
      <c r="A284" s="255"/>
      <c r="B284" s="211" t="s">
        <v>26</v>
      </c>
      <c r="C284" s="68">
        <v>0.29045900000000002</v>
      </c>
      <c r="D284" s="68">
        <v>0.29045900000000002</v>
      </c>
      <c r="E284" s="68">
        <v>0.50178400000000001</v>
      </c>
      <c r="F284" s="31">
        <f>(D284-E284)/E284*100</f>
        <v>-42.114734626851394</v>
      </c>
      <c r="G284" s="68">
        <v>20</v>
      </c>
      <c r="H284" s="68">
        <v>2741</v>
      </c>
      <c r="I284" s="68">
        <v>6</v>
      </c>
      <c r="J284" s="68">
        <v>1.12374</v>
      </c>
      <c r="K284" s="68">
        <v>1.12374</v>
      </c>
      <c r="L284" s="68">
        <v>0.22761000000000001</v>
      </c>
      <c r="M284" s="31">
        <f>(K284-L284)/L284*100</f>
        <v>393.7129300118624</v>
      </c>
      <c r="N284" s="109">
        <f t="shared" si="71"/>
        <v>0.11212962776232593</v>
      </c>
    </row>
    <row r="285" spans="1:14" ht="14.25" thickBot="1">
      <c r="A285" s="255"/>
      <c r="B285" s="211" t="s">
        <v>27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109">
        <f t="shared" si="71"/>
        <v>0</v>
      </c>
    </row>
    <row r="286" spans="1:14" ht="14.25" thickBot="1">
      <c r="A286" s="255"/>
      <c r="B286" s="14" t="s">
        <v>28</v>
      </c>
      <c r="C286" s="34"/>
      <c r="D286" s="34"/>
      <c r="E286" s="34"/>
      <c r="F286" s="31"/>
      <c r="G286" s="34"/>
      <c r="H286" s="34"/>
      <c r="I286" s="34"/>
      <c r="J286" s="34"/>
      <c r="K286" s="34"/>
      <c r="L286" s="34"/>
      <c r="M286" s="31"/>
      <c r="N286" s="109" t="e">
        <f t="shared" si="71"/>
        <v>#DIV/0!</v>
      </c>
    </row>
    <row r="287" spans="1:14" ht="14.25" thickBot="1">
      <c r="A287" s="255"/>
      <c r="B287" s="14" t="s">
        <v>29</v>
      </c>
      <c r="C287" s="34"/>
      <c r="D287" s="34"/>
      <c r="E287" s="34"/>
      <c r="F287" s="31"/>
      <c r="G287" s="34"/>
      <c r="H287" s="34"/>
      <c r="I287" s="34"/>
      <c r="J287" s="34"/>
      <c r="K287" s="34"/>
      <c r="L287" s="34"/>
      <c r="M287" s="31"/>
      <c r="N287" s="109" t="e">
        <f t="shared" si="71"/>
        <v>#DIV/0!</v>
      </c>
    </row>
    <row r="288" spans="1:14" ht="14.25" thickBot="1">
      <c r="A288" s="255"/>
      <c r="B288" s="14" t="s">
        <v>30</v>
      </c>
      <c r="C288" s="34"/>
      <c r="D288" s="34"/>
      <c r="E288" s="34"/>
      <c r="F288" s="31"/>
      <c r="G288" s="34"/>
      <c r="H288" s="34"/>
      <c r="I288" s="34"/>
      <c r="J288" s="34"/>
      <c r="K288" s="34"/>
      <c r="L288" s="34"/>
      <c r="M288" s="31"/>
      <c r="N288" s="109">
        <f t="shared" si="71"/>
        <v>0</v>
      </c>
    </row>
    <row r="289" spans="1:14" ht="14.25" thickBot="1">
      <c r="A289" s="256"/>
      <c r="B289" s="15" t="s">
        <v>135</v>
      </c>
      <c r="C289" s="16">
        <f t="shared" ref="C289:L289" si="72">C277+C279+C280+C281+C282+C283+C284+C285</f>
        <v>6.7617450000000003</v>
      </c>
      <c r="D289" s="16">
        <f t="shared" si="72"/>
        <v>6.7617450000000003</v>
      </c>
      <c r="E289" s="16">
        <f t="shared" si="72"/>
        <v>20.920880500000003</v>
      </c>
      <c r="F289" s="16">
        <f t="shared" ref="F289:F295" si="73">(D289-E289)/E289*100</f>
        <v>-67.679443510993721</v>
      </c>
      <c r="G289" s="16">
        <f t="shared" si="72"/>
        <v>90</v>
      </c>
      <c r="H289" s="16">
        <f t="shared" si="72"/>
        <v>6919.0616</v>
      </c>
      <c r="I289" s="16">
        <f t="shared" si="72"/>
        <v>50</v>
      </c>
      <c r="J289" s="16">
        <f t="shared" si="72"/>
        <v>46.34169</v>
      </c>
      <c r="K289" s="16">
        <f t="shared" si="72"/>
        <v>46.34169</v>
      </c>
      <c r="L289" s="16">
        <f t="shared" si="72"/>
        <v>16.301914</v>
      </c>
      <c r="M289" s="16">
        <f t="shared" ref="M289:M292" si="74">(K289-L289)/L289*100</f>
        <v>184.27146652840887</v>
      </c>
      <c r="N289" s="110">
        <f t="shared" si="71"/>
        <v>0.24907287267240869</v>
      </c>
    </row>
    <row r="290" spans="1:14" ht="15" thickTop="1" thickBot="1">
      <c r="A290" s="257" t="s">
        <v>35</v>
      </c>
      <c r="B290" s="18" t="s">
        <v>19</v>
      </c>
      <c r="C290" s="32">
        <v>28.117573</v>
      </c>
      <c r="D290" s="32">
        <v>28.117573</v>
      </c>
      <c r="E290" s="32">
        <v>33.215437999999999</v>
      </c>
      <c r="F290" s="111">
        <f t="shared" si="73"/>
        <v>-15.347878296832935</v>
      </c>
      <c r="G290" s="31">
        <v>215</v>
      </c>
      <c r="H290" s="31">
        <v>28336.09532</v>
      </c>
      <c r="I290" s="33">
        <v>18</v>
      </c>
      <c r="J290" s="31">
        <v>8.1639809999999997</v>
      </c>
      <c r="K290" s="31">
        <v>8.1639809999999997</v>
      </c>
      <c r="L290" s="31">
        <v>4.1668890000000003</v>
      </c>
      <c r="M290" s="111">
        <f t="shared" si="74"/>
        <v>95.925089437227612</v>
      </c>
      <c r="N290" s="112">
        <f t="shared" ref="N290:N302" si="75">D290/D394*100</f>
        <v>2.3739133687246823</v>
      </c>
    </row>
    <row r="291" spans="1:14" ht="14.25" thickBot="1">
      <c r="A291" s="255"/>
      <c r="B291" s="211" t="s">
        <v>20</v>
      </c>
      <c r="C291" s="31">
        <v>8.9532869999999996</v>
      </c>
      <c r="D291" s="31">
        <v>8.9532869999999996</v>
      </c>
      <c r="E291" s="31">
        <v>13.608682</v>
      </c>
      <c r="F291" s="31">
        <f t="shared" si="73"/>
        <v>-34.2090071617516</v>
      </c>
      <c r="G291" s="31">
        <v>107</v>
      </c>
      <c r="H291" s="31">
        <v>2140</v>
      </c>
      <c r="I291" s="33">
        <v>10</v>
      </c>
      <c r="J291" s="31">
        <v>1.8554999999999999</v>
      </c>
      <c r="K291" s="31">
        <v>1.8554999999999999</v>
      </c>
      <c r="L291" s="31">
        <v>0.75</v>
      </c>
      <c r="M291" s="31">
        <f t="shared" si="74"/>
        <v>147.4</v>
      </c>
      <c r="N291" s="109">
        <f t="shared" si="75"/>
        <v>2.2571185707478816</v>
      </c>
    </row>
    <row r="292" spans="1:14" ht="14.25" thickBot="1">
      <c r="A292" s="255"/>
      <c r="B292" s="211" t="s">
        <v>21</v>
      </c>
      <c r="C292" s="31">
        <v>0</v>
      </c>
      <c r="D292" s="31">
        <v>0</v>
      </c>
      <c r="E292" s="31">
        <v>0</v>
      </c>
      <c r="F292" s="31" t="e">
        <f t="shared" si="73"/>
        <v>#DIV/0!</v>
      </c>
      <c r="G292" s="31">
        <v>0</v>
      </c>
      <c r="H292" s="31">
        <v>0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74"/>
        <v>#DIV/0!</v>
      </c>
      <c r="N292" s="109">
        <f t="shared" si="75"/>
        <v>0</v>
      </c>
    </row>
    <row r="293" spans="1:14" ht="14.25" thickBot="1">
      <c r="A293" s="255"/>
      <c r="B293" s="211" t="s">
        <v>22</v>
      </c>
      <c r="C293" s="31">
        <v>0</v>
      </c>
      <c r="D293" s="31">
        <v>0</v>
      </c>
      <c r="E293" s="31">
        <v>0.56428199999999995</v>
      </c>
      <c r="F293" s="31">
        <f t="shared" si="73"/>
        <v>-100</v>
      </c>
      <c r="G293" s="31">
        <v>0</v>
      </c>
      <c r="H293" s="31">
        <v>0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9">
        <f t="shared" si="75"/>
        <v>0</v>
      </c>
    </row>
    <row r="294" spans="1:14" ht="14.25" thickBot="1">
      <c r="A294" s="255"/>
      <c r="B294" s="211" t="s">
        <v>23</v>
      </c>
      <c r="C294" s="31">
        <v>2.0754800000000002</v>
      </c>
      <c r="D294" s="31">
        <v>2.0754800000000002</v>
      </c>
      <c r="E294" s="31">
        <v>1.60378</v>
      </c>
      <c r="F294" s="31">
        <f t="shared" si="73"/>
        <v>29.411764705882366</v>
      </c>
      <c r="G294" s="31">
        <v>20</v>
      </c>
      <c r="H294" s="31">
        <v>20020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109">
        <f t="shared" si="75"/>
        <v>15.620283248023664</v>
      </c>
    </row>
    <row r="295" spans="1:14" ht="14.25" thickBot="1">
      <c r="A295" s="255"/>
      <c r="B295" s="211" t="s">
        <v>24</v>
      </c>
      <c r="C295" s="31">
        <v>15.019812</v>
      </c>
      <c r="D295" s="31">
        <v>15.019812</v>
      </c>
      <c r="E295" s="31">
        <v>0.422902</v>
      </c>
      <c r="F295" s="31">
        <f t="shared" si="73"/>
        <v>3451.6058093837346</v>
      </c>
      <c r="G295" s="31">
        <v>5</v>
      </c>
      <c r="H295" s="31">
        <v>713.30719999999997</v>
      </c>
      <c r="I295" s="33">
        <v>0</v>
      </c>
      <c r="J295" s="31">
        <v>0</v>
      </c>
      <c r="K295" s="31">
        <v>0</v>
      </c>
      <c r="L295" s="31">
        <v>0</v>
      </c>
      <c r="M295" s="31"/>
      <c r="N295" s="109">
        <f t="shared" si="75"/>
        <v>12.988755946375759</v>
      </c>
    </row>
    <row r="296" spans="1:14" ht="14.25" thickBot="1">
      <c r="A296" s="255"/>
      <c r="B296" s="211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9">
        <f t="shared" si="75"/>
        <v>0</v>
      </c>
    </row>
    <row r="297" spans="1:14" ht="14.25" thickBot="1">
      <c r="A297" s="255"/>
      <c r="B297" s="211" t="s">
        <v>26</v>
      </c>
      <c r="C297" s="31">
        <v>46.352781</v>
      </c>
      <c r="D297" s="31">
        <v>46.352781</v>
      </c>
      <c r="E297" s="31">
        <v>11.962165000000001</v>
      </c>
      <c r="F297" s="31">
        <f>(D297-E297)/E297*100</f>
        <v>287.49491417314505</v>
      </c>
      <c r="G297" s="31">
        <v>157</v>
      </c>
      <c r="H297" s="31">
        <v>79076.070000000007</v>
      </c>
      <c r="I297" s="33">
        <v>11341</v>
      </c>
      <c r="J297" s="31">
        <v>7.4203650000000101</v>
      </c>
      <c r="K297" s="31">
        <v>7.4203650000000101</v>
      </c>
      <c r="L297" s="31">
        <v>0.705592</v>
      </c>
      <c r="M297" s="31">
        <f>(K297-L297)/L297*100</f>
        <v>951.65095409245146</v>
      </c>
      <c r="N297" s="109">
        <f t="shared" si="75"/>
        <v>17.894160894579318</v>
      </c>
    </row>
    <row r="298" spans="1:14" ht="14.25" thickBot="1">
      <c r="A298" s="255"/>
      <c r="B298" s="211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9">
        <f t="shared" si="75"/>
        <v>0</v>
      </c>
    </row>
    <row r="299" spans="1:14" ht="14.25" thickBot="1">
      <c r="A299" s="255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9" t="e">
        <f t="shared" si="75"/>
        <v>#DIV/0!</v>
      </c>
    </row>
    <row r="300" spans="1:14" ht="14.25" thickBot="1">
      <c r="A300" s="255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9" t="e">
        <f t="shared" si="75"/>
        <v>#DIV/0!</v>
      </c>
    </row>
    <row r="301" spans="1:14" ht="14.25" thickBot="1">
      <c r="A301" s="255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9">
        <f t="shared" si="75"/>
        <v>0</v>
      </c>
    </row>
    <row r="302" spans="1:14" ht="14.25" thickBot="1">
      <c r="A302" s="256"/>
      <c r="B302" s="15" t="s">
        <v>135</v>
      </c>
      <c r="C302" s="16">
        <f t="shared" ref="C302:L302" si="76">C290+C292+C293+C294+C295+C296+C297+C298</f>
        <v>91.565646000000001</v>
      </c>
      <c r="D302" s="16">
        <f t="shared" si="76"/>
        <v>91.565646000000001</v>
      </c>
      <c r="E302" s="16">
        <f t="shared" si="76"/>
        <v>47.768566999999997</v>
      </c>
      <c r="F302" s="16">
        <f>(D302-E302)/E302*100</f>
        <v>91.685980448188886</v>
      </c>
      <c r="G302" s="16">
        <f t="shared" si="76"/>
        <v>397</v>
      </c>
      <c r="H302" s="16">
        <f t="shared" si="76"/>
        <v>128145.47252000001</v>
      </c>
      <c r="I302" s="16">
        <f t="shared" si="76"/>
        <v>11359</v>
      </c>
      <c r="J302" s="16">
        <f t="shared" si="76"/>
        <v>15.584346000000011</v>
      </c>
      <c r="K302" s="16">
        <f t="shared" si="76"/>
        <v>15.584346000000011</v>
      </c>
      <c r="L302" s="16">
        <f t="shared" si="76"/>
        <v>4.8724810000000005</v>
      </c>
      <c r="M302" s="16">
        <f t="shared" ref="M302:M304" si="77">(K302-L302)/L302*100</f>
        <v>219.84416152674601</v>
      </c>
      <c r="N302" s="110">
        <f t="shared" si="75"/>
        <v>3.3728746776645444</v>
      </c>
    </row>
    <row r="303" spans="1:14" ht="14.25" thickTop="1">
      <c r="A303" s="271" t="s">
        <v>98</v>
      </c>
      <c r="B303" s="211" t="s">
        <v>19</v>
      </c>
      <c r="C303" s="28">
        <v>17.020262000000002</v>
      </c>
      <c r="D303" s="28">
        <v>17.020262000000002</v>
      </c>
      <c r="E303" s="28">
        <v>13.071148999999998</v>
      </c>
      <c r="F303" s="31">
        <f>(D303-E303)/E303*100</f>
        <v>30.212439625621318</v>
      </c>
      <c r="G303" s="28">
        <v>190</v>
      </c>
      <c r="H303" s="28">
        <v>18475.35902</v>
      </c>
      <c r="I303" s="28">
        <v>49</v>
      </c>
      <c r="J303" s="28">
        <v>39.108499999999999</v>
      </c>
      <c r="K303" s="28">
        <v>39.108499999999999</v>
      </c>
      <c r="L303" s="28">
        <v>3.3443240000000003</v>
      </c>
      <c r="M303" s="31">
        <f t="shared" si="77"/>
        <v>1069.3992567705759</v>
      </c>
      <c r="N303" s="109">
        <f t="shared" ref="N303:N315" si="78">D303/D394*100</f>
        <v>1.4369884449485277</v>
      </c>
    </row>
    <row r="304" spans="1:14">
      <c r="A304" s="271"/>
      <c r="B304" s="211" t="s">
        <v>20</v>
      </c>
      <c r="C304" s="28">
        <v>7.847646000000001</v>
      </c>
      <c r="D304" s="28">
        <v>7.847646000000001</v>
      </c>
      <c r="E304" s="28">
        <v>5.7278310000000001</v>
      </c>
      <c r="F304" s="31">
        <f>(D304-E304)/E304*100</f>
        <v>37.009035357363032</v>
      </c>
      <c r="G304" s="28">
        <v>102</v>
      </c>
      <c r="H304" s="28">
        <v>2040</v>
      </c>
      <c r="I304" s="28">
        <v>21</v>
      </c>
      <c r="J304" s="28">
        <v>21.96</v>
      </c>
      <c r="K304" s="28">
        <v>21.96</v>
      </c>
      <c r="L304" s="28">
        <v>1.9639080000000002</v>
      </c>
      <c r="M304" s="31">
        <f t="shared" si="77"/>
        <v>1018.1786519531464</v>
      </c>
      <c r="N304" s="109">
        <f t="shared" si="78"/>
        <v>1.9783871022179151</v>
      </c>
    </row>
    <row r="305" spans="1:14">
      <c r="A305" s="271"/>
      <c r="B305" s="211" t="s">
        <v>21</v>
      </c>
      <c r="C305" s="28">
        <v>1.246227</v>
      </c>
      <c r="D305" s="28">
        <v>1.246227</v>
      </c>
      <c r="E305" s="28">
        <v>1.4966979999999999</v>
      </c>
      <c r="F305" s="31"/>
      <c r="G305" s="28">
        <v>3</v>
      </c>
      <c r="H305" s="28">
        <v>1978.548</v>
      </c>
      <c r="I305" s="28">
        <v>0</v>
      </c>
      <c r="J305" s="28"/>
      <c r="K305" s="28">
        <v>0</v>
      </c>
      <c r="L305" s="31"/>
      <c r="M305" s="31"/>
      <c r="N305" s="109">
        <f t="shared" si="78"/>
        <v>1.3019106969411978</v>
      </c>
    </row>
    <row r="306" spans="1:14">
      <c r="A306" s="271"/>
      <c r="B306" s="211" t="s">
        <v>22</v>
      </c>
      <c r="C306" s="28">
        <v>0</v>
      </c>
      <c r="D306" s="28">
        <v>0</v>
      </c>
      <c r="E306" s="28">
        <v>0</v>
      </c>
      <c r="F306" s="31"/>
      <c r="G306" s="28">
        <v>0</v>
      </c>
      <c r="H306" s="28">
        <v>0</v>
      </c>
      <c r="I306" s="28">
        <v>0</v>
      </c>
      <c r="J306" s="28"/>
      <c r="K306" s="28">
        <v>0</v>
      </c>
      <c r="L306" s="31"/>
      <c r="M306" s="31"/>
      <c r="N306" s="109">
        <f t="shared" si="78"/>
        <v>0</v>
      </c>
    </row>
    <row r="307" spans="1:14">
      <c r="A307" s="271"/>
      <c r="B307" s="211" t="s">
        <v>23</v>
      </c>
      <c r="C307" s="28">
        <v>0</v>
      </c>
      <c r="D307" s="28">
        <v>0</v>
      </c>
      <c r="E307" s="28">
        <v>0</v>
      </c>
      <c r="F307" s="31"/>
      <c r="G307" s="28">
        <v>0</v>
      </c>
      <c r="H307" s="28">
        <v>0</v>
      </c>
      <c r="I307" s="28">
        <v>0</v>
      </c>
      <c r="J307" s="28"/>
      <c r="K307" s="28">
        <v>0</v>
      </c>
      <c r="L307" s="31"/>
      <c r="M307" s="31"/>
      <c r="N307" s="109">
        <f t="shared" si="78"/>
        <v>0</v>
      </c>
    </row>
    <row r="308" spans="1:14">
      <c r="A308" s="271"/>
      <c r="B308" s="211" t="s">
        <v>24</v>
      </c>
      <c r="C308" s="28">
        <v>6.1424609999999999</v>
      </c>
      <c r="D308" s="28">
        <v>6.1424609999999999</v>
      </c>
      <c r="E308" s="28">
        <v>2.5820750000000001</v>
      </c>
      <c r="F308" s="31"/>
      <c r="G308" s="28">
        <v>45</v>
      </c>
      <c r="H308" s="28">
        <v>12774</v>
      </c>
      <c r="I308" s="28">
        <v>4</v>
      </c>
      <c r="J308" s="28">
        <v>0</v>
      </c>
      <c r="K308" s="28">
        <v>2.1031</v>
      </c>
      <c r="L308" s="31">
        <v>0</v>
      </c>
      <c r="M308" s="31"/>
      <c r="N308" s="109">
        <f t="shared" si="78"/>
        <v>5.311845903206458</v>
      </c>
    </row>
    <row r="309" spans="1:14">
      <c r="A309" s="271"/>
      <c r="B309" s="211" t="s">
        <v>25</v>
      </c>
      <c r="C309" s="28">
        <v>0</v>
      </c>
      <c r="D309" s="28">
        <v>0</v>
      </c>
      <c r="E309" s="28">
        <v>0</v>
      </c>
      <c r="F309" s="31"/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/>
      <c r="M309" s="31"/>
      <c r="N309" s="109">
        <f t="shared" si="78"/>
        <v>0</v>
      </c>
    </row>
    <row r="310" spans="1:14">
      <c r="A310" s="271"/>
      <c r="B310" s="211" t="s">
        <v>26</v>
      </c>
      <c r="C310" s="28">
        <v>1.3494600000000001</v>
      </c>
      <c r="D310" s="28">
        <v>1.3494600000000001</v>
      </c>
      <c r="E310" s="28">
        <v>0.87042700000000006</v>
      </c>
      <c r="F310" s="31">
        <f>(D310-E310)/E310*100</f>
        <v>55.034253303263803</v>
      </c>
      <c r="G310" s="28">
        <v>86</v>
      </c>
      <c r="H310" s="28">
        <v>10927</v>
      </c>
      <c r="I310" s="28">
        <v>2</v>
      </c>
      <c r="J310" s="28">
        <v>0.31859999999999999</v>
      </c>
      <c r="K310" s="28">
        <v>0.31859999999999999</v>
      </c>
      <c r="L310" s="31">
        <v>4.2299999999999997E-2</v>
      </c>
      <c r="M310" s="31"/>
      <c r="N310" s="109">
        <f t="shared" si="78"/>
        <v>0.52094941964321428</v>
      </c>
    </row>
    <row r="311" spans="1:14">
      <c r="A311" s="271"/>
      <c r="B311" s="211" t="s">
        <v>27</v>
      </c>
      <c r="C311" s="28">
        <v>0</v>
      </c>
      <c r="D311" s="28">
        <v>0</v>
      </c>
      <c r="E311" s="28">
        <v>0</v>
      </c>
      <c r="F311" s="31"/>
      <c r="G311" s="28">
        <v>0</v>
      </c>
      <c r="H311" s="28">
        <v>0</v>
      </c>
      <c r="I311" s="28"/>
      <c r="J311" s="28"/>
      <c r="K311" s="28"/>
      <c r="L311" s="31"/>
      <c r="M311" s="31"/>
      <c r="N311" s="109">
        <f t="shared" si="78"/>
        <v>0</v>
      </c>
    </row>
    <row r="312" spans="1:14">
      <c r="A312" s="271"/>
      <c r="B312" s="14" t="s">
        <v>28</v>
      </c>
      <c r="C312" s="31">
        <v>0</v>
      </c>
      <c r="D312" s="31">
        <v>0</v>
      </c>
      <c r="E312" s="31">
        <v>0</v>
      </c>
      <c r="F312" s="31"/>
      <c r="G312" s="28">
        <v>0</v>
      </c>
      <c r="H312" s="28">
        <v>0</v>
      </c>
      <c r="I312" s="28"/>
      <c r="J312" s="28"/>
      <c r="K312" s="28"/>
      <c r="L312" s="34"/>
      <c r="M312" s="31"/>
      <c r="N312" s="109" t="e">
        <f t="shared" si="78"/>
        <v>#DIV/0!</v>
      </c>
    </row>
    <row r="313" spans="1:14">
      <c r="A313" s="271"/>
      <c r="B313" s="14" t="s">
        <v>29</v>
      </c>
      <c r="C313" s="31">
        <v>0</v>
      </c>
      <c r="D313" s="31">
        <v>0</v>
      </c>
      <c r="E313" s="31">
        <v>0</v>
      </c>
      <c r="F313" s="31"/>
      <c r="G313" s="31">
        <v>0</v>
      </c>
      <c r="H313" s="31">
        <v>0</v>
      </c>
      <c r="I313" s="31"/>
      <c r="J313" s="31"/>
      <c r="K313" s="31"/>
      <c r="L313" s="31"/>
      <c r="M313" s="31"/>
      <c r="N313" s="109" t="e">
        <f t="shared" si="78"/>
        <v>#DIV/0!</v>
      </c>
    </row>
    <row r="314" spans="1:14">
      <c r="A314" s="271"/>
      <c r="B314" s="14" t="s">
        <v>30</v>
      </c>
      <c r="C314" s="31">
        <v>0</v>
      </c>
      <c r="D314" s="31">
        <v>0</v>
      </c>
      <c r="E314" s="31">
        <v>0</v>
      </c>
      <c r="F314" s="31"/>
      <c r="G314" s="31">
        <v>0</v>
      </c>
      <c r="H314" s="31">
        <v>0</v>
      </c>
      <c r="I314" s="31"/>
      <c r="J314" s="31"/>
      <c r="K314" s="31"/>
      <c r="L314" s="31"/>
      <c r="M314" s="31"/>
      <c r="N314" s="109">
        <f t="shared" si="78"/>
        <v>0</v>
      </c>
    </row>
    <row r="315" spans="1:14" ht="14.25" thickBot="1">
      <c r="A315" s="253"/>
      <c r="B315" s="15" t="s">
        <v>135</v>
      </c>
      <c r="C315" s="16">
        <f t="shared" ref="C315:L315" si="79">C303+C305+C306+C307+C308+C309+C310+C311</f>
        <v>25.758410000000005</v>
      </c>
      <c r="D315" s="16">
        <f t="shared" si="79"/>
        <v>25.758410000000005</v>
      </c>
      <c r="E315" s="16">
        <f t="shared" si="79"/>
        <v>18.020349</v>
      </c>
      <c r="F315" s="16">
        <f>(D315-E315)/E315*100</f>
        <v>42.940683335267288</v>
      </c>
      <c r="G315" s="16">
        <f t="shared" si="79"/>
        <v>324</v>
      </c>
      <c r="H315" s="16">
        <f t="shared" si="79"/>
        <v>44154.907019999999</v>
      </c>
      <c r="I315" s="16">
        <f t="shared" si="79"/>
        <v>55</v>
      </c>
      <c r="J315" s="16">
        <f t="shared" si="79"/>
        <v>39.427099999999996</v>
      </c>
      <c r="K315" s="16">
        <f t="shared" si="79"/>
        <v>41.530199999999994</v>
      </c>
      <c r="L315" s="16">
        <f t="shared" si="79"/>
        <v>3.3866240000000003</v>
      </c>
      <c r="M315" s="16">
        <f t="shared" ref="M315:M317" si="80">(K315-L315)/L315*100</f>
        <v>1126.3008825308032</v>
      </c>
      <c r="N315" s="110">
        <f t="shared" si="78"/>
        <v>0.94882625330794046</v>
      </c>
    </row>
    <row r="316" spans="1:14" ht="14.25" thickTop="1">
      <c r="A316" s="271" t="s">
        <v>39</v>
      </c>
      <c r="B316" s="211" t="s">
        <v>19</v>
      </c>
      <c r="C316" s="34">
        <v>62.355441000000006</v>
      </c>
      <c r="D316" s="34">
        <v>62.355441000000006</v>
      </c>
      <c r="E316" s="34">
        <v>54.447804000000005</v>
      </c>
      <c r="F316" s="34">
        <f>(D316-E316)/E316*100</f>
        <v>14.523335045799094</v>
      </c>
      <c r="G316" s="34">
        <v>522</v>
      </c>
      <c r="H316" s="34">
        <v>62974.1391</v>
      </c>
      <c r="I316" s="31">
        <v>51</v>
      </c>
      <c r="J316" s="34">
        <v>41.38</v>
      </c>
      <c r="K316" s="34">
        <v>41.38</v>
      </c>
      <c r="L316" s="34">
        <v>4.8499999999999996</v>
      </c>
      <c r="M316" s="31">
        <f t="shared" si="80"/>
        <v>753.19587628865986</v>
      </c>
      <c r="N316" s="109">
        <f t="shared" ref="N316:N328" si="81">D316/D394*100</f>
        <v>5.2645516383161235</v>
      </c>
    </row>
    <row r="317" spans="1:14">
      <c r="A317" s="271"/>
      <c r="B317" s="211" t="s">
        <v>20</v>
      </c>
      <c r="C317" s="34">
        <v>21.822420000000001</v>
      </c>
      <c r="D317" s="34">
        <v>21.822420000000001</v>
      </c>
      <c r="E317" s="34">
        <v>17.474535999999997</v>
      </c>
      <c r="F317" s="31">
        <f>(D317-E317)/E317*100</f>
        <v>24.881255788422678</v>
      </c>
      <c r="G317" s="34">
        <v>266</v>
      </c>
      <c r="H317" s="34">
        <v>5320</v>
      </c>
      <c r="I317" s="31">
        <v>29</v>
      </c>
      <c r="J317" s="34">
        <v>30.92</v>
      </c>
      <c r="K317" s="34">
        <v>30.92</v>
      </c>
      <c r="L317" s="34">
        <v>1.93</v>
      </c>
      <c r="M317" s="31">
        <f t="shared" si="80"/>
        <v>1502.0725388601038</v>
      </c>
      <c r="N317" s="109">
        <f t="shared" si="81"/>
        <v>5.5014196954325261</v>
      </c>
    </row>
    <row r="318" spans="1:14">
      <c r="A318" s="271"/>
      <c r="B318" s="211" t="s">
        <v>21</v>
      </c>
      <c r="C318" s="34">
        <v>7.9245270000000003</v>
      </c>
      <c r="D318" s="34">
        <v>7.9245270000000003</v>
      </c>
      <c r="E318" s="34">
        <v>7.4528300000000005</v>
      </c>
      <c r="F318" s="31">
        <f>(D318-E318)/E318*100</f>
        <v>6.3290991475721272</v>
      </c>
      <c r="G318" s="34">
        <v>3</v>
      </c>
      <c r="H318" s="34">
        <v>13778.730165000001</v>
      </c>
      <c r="I318" s="31"/>
      <c r="J318" s="34"/>
      <c r="K318" s="34"/>
      <c r="L318" s="34"/>
      <c r="M318" s="31"/>
      <c r="N318" s="109">
        <f t="shared" si="81"/>
        <v>8.2786093300011458</v>
      </c>
    </row>
    <row r="319" spans="1:14">
      <c r="A319" s="271"/>
      <c r="B319" s="211" t="s">
        <v>22</v>
      </c>
      <c r="C319" s="34">
        <v>14.650085000000001</v>
      </c>
      <c r="D319" s="34">
        <v>14.650085000000001</v>
      </c>
      <c r="E319" s="34">
        <v>11.210531</v>
      </c>
      <c r="F319" s="31">
        <f>(D319-E319)/E319*100</f>
        <v>30.681454785683222</v>
      </c>
      <c r="G319" s="34">
        <v>159</v>
      </c>
      <c r="H319" s="34">
        <v>14360.95</v>
      </c>
      <c r="I319" s="31">
        <v>5</v>
      </c>
      <c r="J319" s="34">
        <v>1.25</v>
      </c>
      <c r="K319" s="34">
        <v>1.25</v>
      </c>
      <c r="L319" s="34">
        <v>0.25</v>
      </c>
      <c r="M319" s="31">
        <f>(K319-L319)/L319*100</f>
        <v>400</v>
      </c>
      <c r="N319" s="109">
        <f t="shared" si="81"/>
        <v>19.911481000704182</v>
      </c>
    </row>
    <row r="320" spans="1:14">
      <c r="A320" s="271"/>
      <c r="B320" s="211" t="s">
        <v>23</v>
      </c>
      <c r="C320" s="34">
        <v>8.490000000000001E-3</v>
      </c>
      <c r="D320" s="34">
        <v>8.490000000000001E-3</v>
      </c>
      <c r="E320" s="34">
        <v>0</v>
      </c>
      <c r="F320" s="31"/>
      <c r="G320" s="34">
        <v>3</v>
      </c>
      <c r="H320" s="34">
        <v>0.3</v>
      </c>
      <c r="I320" s="31"/>
      <c r="J320" s="34"/>
      <c r="K320" s="34"/>
      <c r="L320" s="34"/>
      <c r="M320" s="31"/>
      <c r="N320" s="109">
        <f t="shared" si="81"/>
        <v>6.3896643078093215E-2</v>
      </c>
    </row>
    <row r="321" spans="1:14">
      <c r="A321" s="271"/>
      <c r="B321" s="211" t="s">
        <v>24</v>
      </c>
      <c r="C321" s="34">
        <v>1.9726439999999998</v>
      </c>
      <c r="D321" s="34">
        <v>1.9726439999999998</v>
      </c>
      <c r="E321" s="34">
        <v>1.450016</v>
      </c>
      <c r="F321" s="31">
        <f>(D321-E321)/E321*100</f>
        <v>36.042912629929589</v>
      </c>
      <c r="G321" s="34">
        <v>5</v>
      </c>
      <c r="H321" s="34">
        <v>4995</v>
      </c>
      <c r="I321" s="31">
        <v>50</v>
      </c>
      <c r="J321" s="34">
        <v>12.5</v>
      </c>
      <c r="K321" s="34">
        <v>12.5</v>
      </c>
      <c r="L321" s="34">
        <v>4.9000000000000004</v>
      </c>
      <c r="M321" s="31"/>
      <c r="N321" s="109">
        <f t="shared" si="81"/>
        <v>1.7058929555897544</v>
      </c>
    </row>
    <row r="322" spans="1:14">
      <c r="A322" s="271"/>
      <c r="B322" s="211" t="s">
        <v>25</v>
      </c>
      <c r="C322" s="34">
        <v>3.7054999999999998</v>
      </c>
      <c r="D322" s="34">
        <v>3.7054999999999998</v>
      </c>
      <c r="E322" s="34">
        <v>0</v>
      </c>
      <c r="F322" s="31"/>
      <c r="G322" s="34">
        <v>2</v>
      </c>
      <c r="H322" s="34">
        <v>202.70249999999999</v>
      </c>
      <c r="I322" s="31"/>
      <c r="J322" s="34"/>
      <c r="K322" s="34"/>
      <c r="L322" s="34"/>
      <c r="M322" s="31"/>
      <c r="N322" s="109">
        <f t="shared" si="81"/>
        <v>0.38102895310428292</v>
      </c>
    </row>
    <row r="323" spans="1:14">
      <c r="A323" s="271"/>
      <c r="B323" s="211" t="s">
        <v>26</v>
      </c>
      <c r="C323" s="34">
        <v>37.548613000000003</v>
      </c>
      <c r="D323" s="34">
        <v>37.548613000000003</v>
      </c>
      <c r="E323" s="34">
        <v>37.438549999999999</v>
      </c>
      <c r="F323" s="31">
        <f>(D323-E323)/E323*100</f>
        <v>0.29398307359661047</v>
      </c>
      <c r="G323" s="34">
        <v>306</v>
      </c>
      <c r="H323" s="34">
        <v>108901.95000000001</v>
      </c>
      <c r="I323" s="31">
        <v>16</v>
      </c>
      <c r="J323" s="34">
        <v>6.85</v>
      </c>
      <c r="K323" s="34">
        <v>6.85</v>
      </c>
      <c r="L323" s="34">
        <v>2.0299999999999998</v>
      </c>
      <c r="M323" s="31">
        <f>(K323-L323)/L323*100</f>
        <v>237.43842364532023</v>
      </c>
      <c r="N323" s="109">
        <f t="shared" si="81"/>
        <v>14.495374557791745</v>
      </c>
    </row>
    <row r="324" spans="1:14">
      <c r="A324" s="271"/>
      <c r="B324" s="211" t="s">
        <v>27</v>
      </c>
      <c r="C324" s="34">
        <v>0</v>
      </c>
      <c r="D324" s="34">
        <v>0</v>
      </c>
      <c r="E324" s="31">
        <v>0</v>
      </c>
      <c r="F324" s="31" t="e">
        <f>(D324-E324)/E324*100</f>
        <v>#DIV/0!</v>
      </c>
      <c r="G324" s="34">
        <v>0</v>
      </c>
      <c r="H324" s="34">
        <v>0</v>
      </c>
      <c r="I324" s="31"/>
      <c r="J324" s="31"/>
      <c r="K324" s="31"/>
      <c r="L324" s="31"/>
      <c r="M324" s="31"/>
      <c r="N324" s="109">
        <f t="shared" si="81"/>
        <v>0</v>
      </c>
    </row>
    <row r="325" spans="1:14">
      <c r="A325" s="271"/>
      <c r="B325" s="14" t="s">
        <v>28</v>
      </c>
      <c r="C325" s="34">
        <v>0</v>
      </c>
      <c r="D325" s="34">
        <v>0</v>
      </c>
      <c r="E325" s="34">
        <v>0</v>
      </c>
      <c r="F325" s="31"/>
      <c r="G325" s="34">
        <v>0</v>
      </c>
      <c r="H325" s="34">
        <v>0</v>
      </c>
      <c r="I325" s="34"/>
      <c r="J325" s="34"/>
      <c r="K325" s="34"/>
      <c r="L325" s="34"/>
      <c r="M325" s="31"/>
      <c r="N325" s="109" t="e">
        <f t="shared" si="81"/>
        <v>#DIV/0!</v>
      </c>
    </row>
    <row r="326" spans="1:14">
      <c r="A326" s="271"/>
      <c r="B326" s="14" t="s">
        <v>29</v>
      </c>
      <c r="C326" s="31">
        <v>0</v>
      </c>
      <c r="D326" s="31">
        <v>0</v>
      </c>
      <c r="E326" s="31">
        <v>0</v>
      </c>
      <c r="F326" s="31"/>
      <c r="G326" s="34">
        <v>0</v>
      </c>
      <c r="H326" s="34">
        <v>0</v>
      </c>
      <c r="I326" s="34"/>
      <c r="J326" s="34"/>
      <c r="K326" s="34"/>
      <c r="L326" s="34"/>
      <c r="M326" s="31"/>
      <c r="N326" s="109" t="e">
        <f t="shared" si="81"/>
        <v>#DIV/0!</v>
      </c>
    </row>
    <row r="327" spans="1:14">
      <c r="A327" s="271"/>
      <c r="B327" s="14" t="s">
        <v>30</v>
      </c>
      <c r="C327" s="31">
        <v>0</v>
      </c>
      <c r="D327" s="31">
        <v>0</v>
      </c>
      <c r="E327" s="31">
        <v>0</v>
      </c>
      <c r="F327" s="31"/>
      <c r="G327" s="31">
        <v>0</v>
      </c>
      <c r="H327" s="31">
        <v>0</v>
      </c>
      <c r="I327" s="31"/>
      <c r="J327" s="31"/>
      <c r="K327" s="31"/>
      <c r="L327" s="31"/>
      <c r="M327" s="31"/>
      <c r="N327" s="109">
        <f t="shared" si="81"/>
        <v>0</v>
      </c>
    </row>
    <row r="328" spans="1:14" ht="14.25" thickBot="1">
      <c r="A328" s="253"/>
      <c r="B328" s="15" t="s">
        <v>135</v>
      </c>
      <c r="C328" s="16">
        <f t="shared" ref="C328:L328" si="82">C316+C318+C319+C320+C321+C322+C323+C324</f>
        <v>128.1653</v>
      </c>
      <c r="D328" s="16">
        <f t="shared" si="82"/>
        <v>128.1653</v>
      </c>
      <c r="E328" s="16">
        <f t="shared" si="82"/>
        <v>111.999731</v>
      </c>
      <c r="F328" s="16">
        <f>(D328-E328)/E328*100</f>
        <v>14.433578416362453</v>
      </c>
      <c r="G328" s="16">
        <f t="shared" si="82"/>
        <v>1000</v>
      </c>
      <c r="H328" s="16">
        <f t="shared" si="82"/>
        <v>205213.77176500001</v>
      </c>
      <c r="I328" s="16">
        <f t="shared" si="82"/>
        <v>122</v>
      </c>
      <c r="J328" s="16">
        <f t="shared" si="82"/>
        <v>61.980000000000004</v>
      </c>
      <c r="K328" s="16">
        <f t="shared" si="82"/>
        <v>61.980000000000004</v>
      </c>
      <c r="L328" s="16">
        <f t="shared" si="82"/>
        <v>12.03</v>
      </c>
      <c r="M328" s="16">
        <f t="shared" ref="M328:M330" si="83">(K328-L328)/L328*100</f>
        <v>415.21197007481305</v>
      </c>
      <c r="N328" s="110">
        <f t="shared" si="81"/>
        <v>4.7210445599354989</v>
      </c>
    </row>
    <row r="329" spans="1:14" ht="14.25" thickTop="1">
      <c r="A329" s="271" t="s">
        <v>40</v>
      </c>
      <c r="B329" s="211" t="s">
        <v>19</v>
      </c>
      <c r="C329" s="71">
        <v>27.7</v>
      </c>
      <c r="D329" s="106">
        <v>27.7</v>
      </c>
      <c r="E329" s="106">
        <v>18.97</v>
      </c>
      <c r="F329" s="111">
        <f>(D329-E329)/E329*100</f>
        <v>46.020031628887722</v>
      </c>
      <c r="G329" s="72">
        <v>265</v>
      </c>
      <c r="H329" s="72">
        <v>21658.13</v>
      </c>
      <c r="I329" s="72">
        <v>42</v>
      </c>
      <c r="J329" s="72">
        <v>41.6</v>
      </c>
      <c r="K329" s="107">
        <v>41.6</v>
      </c>
      <c r="L329" s="107">
        <v>23.67</v>
      </c>
      <c r="M329" s="34">
        <f t="shared" si="83"/>
        <v>75.749894381073076</v>
      </c>
      <c r="N329" s="109">
        <f t="shared" ref="N329:N341" si="84">D329/D394*100</f>
        <v>2.3386584721829902</v>
      </c>
    </row>
    <row r="330" spans="1:14">
      <c r="A330" s="271"/>
      <c r="B330" s="211" t="s">
        <v>20</v>
      </c>
      <c r="C330" s="72">
        <v>12.76</v>
      </c>
      <c r="D330" s="107">
        <v>12.76</v>
      </c>
      <c r="E330" s="107">
        <v>8.68</v>
      </c>
      <c r="F330" s="117">
        <f>(D330-E330)/E330*100</f>
        <v>47.004608294930875</v>
      </c>
      <c r="G330" s="72">
        <v>152</v>
      </c>
      <c r="H330" s="72">
        <v>3040</v>
      </c>
      <c r="I330" s="72">
        <v>20</v>
      </c>
      <c r="J330" s="72">
        <v>22.89</v>
      </c>
      <c r="K330" s="107">
        <v>22.89</v>
      </c>
      <c r="L330" s="107">
        <v>11.69</v>
      </c>
      <c r="M330" s="31">
        <f t="shared" si="83"/>
        <v>95.80838323353295</v>
      </c>
      <c r="N330" s="109">
        <f t="shared" si="84"/>
        <v>3.2167887573293439</v>
      </c>
    </row>
    <row r="331" spans="1:14">
      <c r="A331" s="271"/>
      <c r="B331" s="211" t="s">
        <v>21</v>
      </c>
      <c r="C331" s="72"/>
      <c r="D331" s="107"/>
      <c r="E331" s="107"/>
      <c r="F331" s="31"/>
      <c r="G331" s="72"/>
      <c r="H331" s="72"/>
      <c r="I331" s="72"/>
      <c r="J331" s="72"/>
      <c r="K331" s="72"/>
      <c r="L331" s="107"/>
      <c r="M331" s="31"/>
      <c r="N331" s="109">
        <f t="shared" si="84"/>
        <v>0</v>
      </c>
    </row>
    <row r="332" spans="1:14">
      <c r="A332" s="271"/>
      <c r="B332" s="211" t="s">
        <v>22</v>
      </c>
      <c r="C332" s="72"/>
      <c r="D332" s="107"/>
      <c r="E332" s="107"/>
      <c r="F332" s="31"/>
      <c r="G332" s="72"/>
      <c r="H332" s="72"/>
      <c r="I332" s="72"/>
      <c r="J332" s="72"/>
      <c r="K332" s="72"/>
      <c r="L332" s="107"/>
      <c r="M332" s="31"/>
      <c r="N332" s="109">
        <f t="shared" si="84"/>
        <v>0</v>
      </c>
    </row>
    <row r="333" spans="1:14">
      <c r="A333" s="271"/>
      <c r="B333" s="211" t="s">
        <v>23</v>
      </c>
      <c r="C333" s="72"/>
      <c r="D333" s="107"/>
      <c r="E333" s="107"/>
      <c r="F333" s="31"/>
      <c r="G333" s="72"/>
      <c r="H333" s="72"/>
      <c r="I333" s="72"/>
      <c r="J333" s="72"/>
      <c r="K333" s="72"/>
      <c r="L333" s="107"/>
      <c r="M333" s="31"/>
      <c r="N333" s="109">
        <f t="shared" si="84"/>
        <v>0</v>
      </c>
    </row>
    <row r="334" spans="1:14">
      <c r="A334" s="271"/>
      <c r="B334" s="211" t="s">
        <v>24</v>
      </c>
      <c r="C334" s="72">
        <v>0.17</v>
      </c>
      <c r="D334" s="107">
        <v>0.17</v>
      </c>
      <c r="E334" s="107"/>
      <c r="F334" s="117" t="e">
        <f>(D334-E334)/E334*100</f>
        <v>#DIV/0!</v>
      </c>
      <c r="G334" s="72">
        <v>1</v>
      </c>
      <c r="H334" s="72">
        <v>200</v>
      </c>
      <c r="I334" s="72"/>
      <c r="J334" s="72"/>
      <c r="K334" s="72"/>
      <c r="L334" s="107"/>
      <c r="M334" s="31" t="e">
        <f>(K334-L334)/L334*100</f>
        <v>#DIV/0!</v>
      </c>
      <c r="N334" s="109">
        <f t="shared" si="84"/>
        <v>0.14701172763573067</v>
      </c>
    </row>
    <row r="335" spans="1:14">
      <c r="A335" s="271"/>
      <c r="B335" s="211" t="s">
        <v>25</v>
      </c>
      <c r="C335" s="72"/>
      <c r="D335" s="107"/>
      <c r="E335" s="107"/>
      <c r="F335" s="31"/>
      <c r="G335" s="72"/>
      <c r="H335" s="72"/>
      <c r="I335" s="74"/>
      <c r="J335" s="74"/>
      <c r="K335" s="74"/>
      <c r="L335" s="138"/>
      <c r="M335" s="31"/>
      <c r="N335" s="109">
        <f t="shared" si="84"/>
        <v>0</v>
      </c>
    </row>
    <row r="336" spans="1:14">
      <c r="A336" s="271"/>
      <c r="B336" s="211" t="s">
        <v>26</v>
      </c>
      <c r="C336" s="72">
        <v>3.54</v>
      </c>
      <c r="D336" s="107">
        <v>3.54</v>
      </c>
      <c r="E336" s="107">
        <v>0.56999999999999995</v>
      </c>
      <c r="F336" s="117">
        <f>(D336-E336)/E336*100</f>
        <v>521.0526315789474</v>
      </c>
      <c r="G336" s="72">
        <v>19</v>
      </c>
      <c r="H336" s="72">
        <v>1658.8</v>
      </c>
      <c r="I336" s="72">
        <v>5</v>
      </c>
      <c r="J336" s="72">
        <v>0.75</v>
      </c>
      <c r="K336" s="107"/>
      <c r="L336" s="107">
        <v>2.21</v>
      </c>
      <c r="M336" s="31">
        <f>(K336-L336)/L336*100</f>
        <v>-100</v>
      </c>
      <c r="N336" s="109">
        <f t="shared" si="84"/>
        <v>1.3665917815548281</v>
      </c>
    </row>
    <row r="337" spans="1:14">
      <c r="A337" s="271"/>
      <c r="B337" s="211" t="s">
        <v>27</v>
      </c>
      <c r="C337" s="72"/>
      <c r="D337" s="107"/>
      <c r="E337" s="107"/>
      <c r="F337" s="31"/>
      <c r="G337" s="72"/>
      <c r="H337" s="72"/>
      <c r="I337" s="72"/>
      <c r="J337" s="72"/>
      <c r="K337" s="72"/>
      <c r="L337" s="107"/>
      <c r="M337" s="31"/>
      <c r="N337" s="109">
        <f t="shared" si="84"/>
        <v>0</v>
      </c>
    </row>
    <row r="338" spans="1:14">
      <c r="A338" s="271"/>
      <c r="B338" s="14" t="s">
        <v>28</v>
      </c>
      <c r="C338" s="72"/>
      <c r="D338" s="107"/>
      <c r="E338" s="107"/>
      <c r="F338" s="31"/>
      <c r="G338" s="72"/>
      <c r="H338" s="72"/>
      <c r="I338" s="75"/>
      <c r="J338" s="75"/>
      <c r="K338" s="75"/>
      <c r="L338" s="130"/>
      <c r="M338" s="31"/>
      <c r="N338" s="109" t="e">
        <f t="shared" si="84"/>
        <v>#DIV/0!</v>
      </c>
    </row>
    <row r="339" spans="1:14">
      <c r="A339" s="271"/>
      <c r="B339" s="14" t="s">
        <v>29</v>
      </c>
      <c r="C339" s="72"/>
      <c r="D339" s="107"/>
      <c r="E339" s="107"/>
      <c r="F339" s="31"/>
      <c r="G339" s="72"/>
      <c r="H339" s="72"/>
      <c r="I339" s="75"/>
      <c r="J339" s="75"/>
      <c r="K339" s="75"/>
      <c r="L339" s="130"/>
      <c r="M339" s="31"/>
      <c r="N339" s="109" t="e">
        <f t="shared" si="84"/>
        <v>#DIV/0!</v>
      </c>
    </row>
    <row r="340" spans="1:14">
      <c r="A340" s="271"/>
      <c r="B340" s="14" t="s">
        <v>30</v>
      </c>
      <c r="C340" s="72"/>
      <c r="D340" s="107"/>
      <c r="E340" s="107"/>
      <c r="F340" s="31"/>
      <c r="G340" s="72"/>
      <c r="H340" s="72"/>
      <c r="I340" s="75"/>
      <c r="J340" s="75"/>
      <c r="K340" s="75"/>
      <c r="L340" s="130"/>
      <c r="M340" s="31"/>
      <c r="N340" s="109">
        <f t="shared" si="84"/>
        <v>0</v>
      </c>
    </row>
    <row r="341" spans="1:14" ht="14.25" thickBot="1">
      <c r="A341" s="253"/>
      <c r="B341" s="15" t="s">
        <v>135</v>
      </c>
      <c r="C341" s="16">
        <f t="shared" ref="C341:L341" si="85">C329+C331+C332+C333+C334+C335+C336+C337</f>
        <v>31.41</v>
      </c>
      <c r="D341" s="16">
        <f t="shared" si="85"/>
        <v>31.41</v>
      </c>
      <c r="E341" s="16">
        <f t="shared" si="85"/>
        <v>19.54</v>
      </c>
      <c r="F341" s="16">
        <f>(D341-E341)/E341*100</f>
        <v>60.747185261003075</v>
      </c>
      <c r="G341" s="16">
        <f t="shared" si="85"/>
        <v>285</v>
      </c>
      <c r="H341" s="16">
        <f t="shared" si="85"/>
        <v>23516.93</v>
      </c>
      <c r="I341" s="16">
        <f t="shared" si="85"/>
        <v>47</v>
      </c>
      <c r="J341" s="16">
        <f t="shared" si="85"/>
        <v>42.35</v>
      </c>
      <c r="K341" s="16">
        <f t="shared" si="85"/>
        <v>41.6</v>
      </c>
      <c r="L341" s="16">
        <f t="shared" si="85"/>
        <v>25.880000000000003</v>
      </c>
      <c r="M341" s="16">
        <f t="shared" ref="M341:M343" si="86">(K341-L341)/L341*100</f>
        <v>60.741885625965985</v>
      </c>
      <c r="N341" s="110">
        <f t="shared" si="84"/>
        <v>1.1570059105512491</v>
      </c>
    </row>
    <row r="342" spans="1:14" ht="14.25" thickTop="1">
      <c r="A342" s="257" t="s">
        <v>66</v>
      </c>
      <c r="B342" s="18" t="s">
        <v>19</v>
      </c>
      <c r="C342" s="32">
        <v>70.996902000000006</v>
      </c>
      <c r="D342" s="32">
        <v>70.996902000000006</v>
      </c>
      <c r="E342" s="32">
        <v>55.706682000000001</v>
      </c>
      <c r="F342" s="111">
        <f>(D342-E342)/E342*100</f>
        <v>27.447730597201975</v>
      </c>
      <c r="G342" s="31">
        <v>593</v>
      </c>
      <c r="H342" s="31">
        <v>65615.586901999995</v>
      </c>
      <c r="I342" s="31">
        <v>95</v>
      </c>
      <c r="J342" s="34">
        <v>19.386123000000001</v>
      </c>
      <c r="K342" s="31">
        <v>19.386123000000001</v>
      </c>
      <c r="L342" s="31">
        <v>16.472370999999999</v>
      </c>
      <c r="M342" s="111">
        <f t="shared" si="86"/>
        <v>17.688722528165513</v>
      </c>
      <c r="N342" s="112">
        <f t="shared" ref="N342:N354" si="87">D342/D394*100</f>
        <v>5.9941338036478529</v>
      </c>
    </row>
    <row r="343" spans="1:14">
      <c r="A343" s="271"/>
      <c r="B343" s="211" t="s">
        <v>20</v>
      </c>
      <c r="C343" s="32">
        <v>23.404477</v>
      </c>
      <c r="D343" s="32">
        <v>23.404477</v>
      </c>
      <c r="E343" s="31">
        <v>19.324878999999999</v>
      </c>
      <c r="F343" s="31">
        <f>(D343-E343)/E343*100</f>
        <v>21.110600485519214</v>
      </c>
      <c r="G343" s="31">
        <v>295</v>
      </c>
      <c r="H343" s="31">
        <v>5900</v>
      </c>
      <c r="I343" s="31">
        <v>44</v>
      </c>
      <c r="J343" s="34">
        <v>8.8848760000000002</v>
      </c>
      <c r="K343" s="31">
        <v>8.8848760000000002</v>
      </c>
      <c r="L343" s="31">
        <v>7.1706599999999998</v>
      </c>
      <c r="M343" s="31">
        <f t="shared" si="86"/>
        <v>23.905972393057269</v>
      </c>
      <c r="N343" s="109">
        <f t="shared" si="87"/>
        <v>5.9002553671452356</v>
      </c>
    </row>
    <row r="344" spans="1:14">
      <c r="A344" s="271"/>
      <c r="B344" s="211" t="s">
        <v>21</v>
      </c>
      <c r="C344" s="32">
        <v>0</v>
      </c>
      <c r="D344" s="32">
        <v>0</v>
      </c>
      <c r="E344" s="31">
        <v>0.127359</v>
      </c>
      <c r="F344" s="31">
        <f>(D344-E344)/E344*100</f>
        <v>-100</v>
      </c>
      <c r="G344" s="31">
        <v>0</v>
      </c>
      <c r="H344" s="31">
        <v>0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9">
        <f t="shared" si="87"/>
        <v>0</v>
      </c>
    </row>
    <row r="345" spans="1:14">
      <c r="A345" s="271"/>
      <c r="B345" s="211" t="s">
        <v>22</v>
      </c>
      <c r="C345" s="32">
        <v>0.72301499999999996</v>
      </c>
      <c r="D345" s="32">
        <v>0.72301499999999996</v>
      </c>
      <c r="E345" s="31">
        <v>0.1</v>
      </c>
      <c r="F345" s="31">
        <f>(D345-E345)/E345*100</f>
        <v>623.01499999999987</v>
      </c>
      <c r="G345" s="31">
        <v>24</v>
      </c>
      <c r="H345" s="31">
        <v>2620</v>
      </c>
      <c r="I345" s="31">
        <v>0</v>
      </c>
      <c r="J345" s="34">
        <v>0</v>
      </c>
      <c r="K345" s="31">
        <v>0</v>
      </c>
      <c r="L345" s="31">
        <v>0</v>
      </c>
      <c r="M345" s="31"/>
      <c r="N345" s="109">
        <f t="shared" si="87"/>
        <v>0.98267685380147174</v>
      </c>
    </row>
    <row r="346" spans="1:14">
      <c r="A346" s="271"/>
      <c r="B346" s="211" t="s">
        <v>23</v>
      </c>
      <c r="C346" s="32">
        <v>0.52500000000000002</v>
      </c>
      <c r="D346" s="32">
        <v>0.52500000000000002</v>
      </c>
      <c r="E346" s="31">
        <v>0</v>
      </c>
      <c r="F346" s="31"/>
      <c r="G346" s="31">
        <v>6</v>
      </c>
      <c r="H346" s="31">
        <v>642.29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9">
        <f t="shared" si="87"/>
        <v>3.9512058440516999</v>
      </c>
    </row>
    <row r="347" spans="1:14">
      <c r="A347" s="271"/>
      <c r="B347" s="211" t="s">
        <v>24</v>
      </c>
      <c r="C347" s="32">
        <v>1.3315399999999999</v>
      </c>
      <c r="D347" s="32">
        <v>1.3315399999999999</v>
      </c>
      <c r="E347" s="31">
        <v>11.694851</v>
      </c>
      <c r="F347" s="31">
        <f>(D347-E347)/E347*100</f>
        <v>-88.614305560626633</v>
      </c>
      <c r="G347" s="31">
        <v>7</v>
      </c>
      <c r="H347" s="31">
        <v>7413.0833400000001</v>
      </c>
      <c r="I347" s="31">
        <v>2</v>
      </c>
      <c r="J347" s="34">
        <v>1.6799999999999999E-2</v>
      </c>
      <c r="K347" s="31">
        <v>1.6799999999999999E-2</v>
      </c>
      <c r="L347" s="31">
        <v>0</v>
      </c>
      <c r="M347" s="31"/>
      <c r="N347" s="109">
        <f t="shared" si="87"/>
        <v>1.1514823283298872</v>
      </c>
    </row>
    <row r="348" spans="1:14">
      <c r="A348" s="271"/>
      <c r="B348" s="211" t="s">
        <v>25</v>
      </c>
      <c r="C348" s="32">
        <v>0</v>
      </c>
      <c r="D348" s="32">
        <v>0</v>
      </c>
      <c r="E348" s="33">
        <v>0</v>
      </c>
      <c r="F348" s="31"/>
      <c r="G348" s="31">
        <v>0</v>
      </c>
      <c r="H348" s="31">
        <v>0</v>
      </c>
      <c r="I348" s="31">
        <v>0</v>
      </c>
      <c r="J348" s="34">
        <v>0</v>
      </c>
      <c r="K348" s="31">
        <v>0</v>
      </c>
      <c r="L348" s="33">
        <v>1.462</v>
      </c>
      <c r="M348" s="31"/>
      <c r="N348" s="109">
        <f t="shared" si="87"/>
        <v>0</v>
      </c>
    </row>
    <row r="349" spans="1:14">
      <c r="A349" s="271"/>
      <c r="B349" s="211" t="s">
        <v>26</v>
      </c>
      <c r="C349" s="32">
        <v>5.2180689999999998</v>
      </c>
      <c r="D349" s="32">
        <v>5.2180689999999998</v>
      </c>
      <c r="E349" s="31">
        <v>6.0654500000000002</v>
      </c>
      <c r="F349" s="31">
        <f>(D349-E349)/E349*100</f>
        <v>-13.970620481580104</v>
      </c>
      <c r="G349" s="31">
        <v>186</v>
      </c>
      <c r="H349" s="31">
        <v>45953.82</v>
      </c>
      <c r="I349" s="31">
        <v>2383</v>
      </c>
      <c r="J349" s="34">
        <v>3.106528</v>
      </c>
      <c r="K349" s="31">
        <v>3.106528</v>
      </c>
      <c r="L349" s="31">
        <v>2.3480999999999998E-2</v>
      </c>
      <c r="M349" s="31">
        <f>(K349-L349)/L349*100</f>
        <v>13129.96465227205</v>
      </c>
      <c r="N349" s="109">
        <f t="shared" si="87"/>
        <v>2.0143983646853161</v>
      </c>
    </row>
    <row r="350" spans="1:14">
      <c r="A350" s="271"/>
      <c r="B350" s="211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9">
        <f t="shared" si="87"/>
        <v>0</v>
      </c>
    </row>
    <row r="351" spans="1:14">
      <c r="A351" s="271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9" t="e">
        <f t="shared" si="87"/>
        <v>#DIV/0!</v>
      </c>
    </row>
    <row r="352" spans="1:14">
      <c r="A352" s="271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9" t="e">
        <f t="shared" si="87"/>
        <v>#DIV/0!</v>
      </c>
    </row>
    <row r="353" spans="1:14">
      <c r="A353" s="271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9">
        <f t="shared" si="87"/>
        <v>0</v>
      </c>
    </row>
    <row r="354" spans="1:14" ht="14.25" thickBot="1">
      <c r="A354" s="253"/>
      <c r="B354" s="15" t="s">
        <v>135</v>
      </c>
      <c r="C354" s="16">
        <f t="shared" ref="C354:L354" si="88">C342+C344+C345+C346+C347+C348+C349+C350</f>
        <v>78.794526000000019</v>
      </c>
      <c r="D354" s="16">
        <f t="shared" si="88"/>
        <v>78.794526000000019</v>
      </c>
      <c r="E354" s="16">
        <f t="shared" si="88"/>
        <v>73.694342000000006</v>
      </c>
      <c r="F354" s="16">
        <f>(D354-E354)/E354*100</f>
        <v>6.9207266956803988</v>
      </c>
      <c r="G354" s="16">
        <f t="shared" si="88"/>
        <v>816</v>
      </c>
      <c r="H354" s="16">
        <f t="shared" si="88"/>
        <v>122244.78024199998</v>
      </c>
      <c r="I354" s="16">
        <f t="shared" si="88"/>
        <v>2480</v>
      </c>
      <c r="J354" s="16">
        <f t="shared" si="88"/>
        <v>22.509451000000002</v>
      </c>
      <c r="K354" s="16">
        <f t="shared" si="88"/>
        <v>22.509451000000002</v>
      </c>
      <c r="L354" s="16">
        <f t="shared" si="88"/>
        <v>17.957851999999999</v>
      </c>
      <c r="M354" s="16">
        <f t="shared" ref="M354:M356" si="89">(K354-L354)/L354*100</f>
        <v>25.346010202111053</v>
      </c>
      <c r="N354" s="110">
        <f t="shared" si="87"/>
        <v>2.902442925854317</v>
      </c>
    </row>
    <row r="355" spans="1:14" ht="15" thickTop="1" thickBot="1">
      <c r="A355" s="257" t="s">
        <v>42</v>
      </c>
      <c r="B355" s="18" t="s">
        <v>19</v>
      </c>
      <c r="C355" s="94">
        <v>9.84</v>
      </c>
      <c r="D355" s="94">
        <v>9.84</v>
      </c>
      <c r="E355" s="94">
        <v>10.29</v>
      </c>
      <c r="F355" s="111">
        <f>(D355-E355)/E355*100</f>
        <v>-4.3731778425655916</v>
      </c>
      <c r="G355" s="95">
        <v>95</v>
      </c>
      <c r="H355" s="95">
        <v>10580.92</v>
      </c>
      <c r="I355" s="95">
        <v>9</v>
      </c>
      <c r="J355" s="95">
        <v>1.22</v>
      </c>
      <c r="K355" s="95">
        <v>1.22</v>
      </c>
      <c r="L355" s="95">
        <v>1</v>
      </c>
      <c r="M355" s="111">
        <f t="shared" si="89"/>
        <v>21.999999999999996</v>
      </c>
      <c r="N355" s="112">
        <f t="shared" ref="N355:N367" si="90">D355/D394*100</f>
        <v>0.83077254029893954</v>
      </c>
    </row>
    <row r="356" spans="1:14" ht="14.25" thickBot="1">
      <c r="A356" s="255"/>
      <c r="B356" s="211" t="s">
        <v>20</v>
      </c>
      <c r="C356" s="95">
        <v>3.2</v>
      </c>
      <c r="D356" s="95">
        <v>3.2</v>
      </c>
      <c r="E356" s="95">
        <v>3.78</v>
      </c>
      <c r="F356" s="31">
        <f>(D356-E356)/E356*100</f>
        <v>-15.343915343915334</v>
      </c>
      <c r="G356" s="95">
        <v>47</v>
      </c>
      <c r="H356" s="95">
        <v>940</v>
      </c>
      <c r="I356" s="95">
        <v>6</v>
      </c>
      <c r="J356" s="95">
        <v>0.78</v>
      </c>
      <c r="K356" s="95">
        <v>0.78</v>
      </c>
      <c r="L356" s="95">
        <v>0.59</v>
      </c>
      <c r="M356" s="31">
        <f t="shared" si="89"/>
        <v>32.203389830508492</v>
      </c>
      <c r="N356" s="109">
        <f t="shared" si="90"/>
        <v>0.80671818365626191</v>
      </c>
    </row>
    <row r="357" spans="1:14" ht="14.25" thickBot="1">
      <c r="A357" s="255"/>
      <c r="B357" s="211" t="s">
        <v>21</v>
      </c>
      <c r="C357" s="95"/>
      <c r="D357" s="95"/>
      <c r="E357" s="95"/>
      <c r="F357" s="31" t="e">
        <f>(D357-E357)/E357*100</f>
        <v>#DIV/0!</v>
      </c>
      <c r="G357" s="95"/>
      <c r="H357" s="95"/>
      <c r="I357" s="95"/>
      <c r="J357" s="95"/>
      <c r="K357" s="95"/>
      <c r="L357" s="95"/>
      <c r="M357" s="31"/>
      <c r="N357" s="109">
        <f t="shared" si="90"/>
        <v>0</v>
      </c>
    </row>
    <row r="358" spans="1:14" ht="14.25" thickBot="1">
      <c r="A358" s="255"/>
      <c r="B358" s="211" t="s">
        <v>22</v>
      </c>
      <c r="C358" s="95"/>
      <c r="D358" s="95"/>
      <c r="E358" s="95"/>
      <c r="F358" s="31" t="e">
        <f>(D358-E358)/E358*100</f>
        <v>#DIV/0!</v>
      </c>
      <c r="G358" s="95"/>
      <c r="H358" s="95"/>
      <c r="I358" s="95"/>
      <c r="J358" s="95"/>
      <c r="K358" s="95"/>
      <c r="L358" s="95"/>
      <c r="M358" s="31"/>
      <c r="N358" s="109">
        <f t="shared" si="90"/>
        <v>0</v>
      </c>
    </row>
    <row r="359" spans="1:14" ht="14.25" thickBot="1">
      <c r="A359" s="255"/>
      <c r="B359" s="211" t="s">
        <v>23</v>
      </c>
      <c r="C359" s="95"/>
      <c r="D359" s="95"/>
      <c r="E359" s="95"/>
      <c r="F359" s="31"/>
      <c r="G359" s="95"/>
      <c r="H359" s="95"/>
      <c r="I359" s="95"/>
      <c r="J359" s="95"/>
      <c r="K359" s="95"/>
      <c r="L359" s="95"/>
      <c r="M359" s="31"/>
      <c r="N359" s="109">
        <f t="shared" si="90"/>
        <v>0</v>
      </c>
    </row>
    <row r="360" spans="1:14" ht="14.25" thickBot="1">
      <c r="A360" s="255"/>
      <c r="B360" s="211" t="s">
        <v>24</v>
      </c>
      <c r="C360" s="95"/>
      <c r="D360" s="95"/>
      <c r="E360" s="95"/>
      <c r="F360" s="31" t="e">
        <f>(D360-E360)/E360*100</f>
        <v>#DIV/0!</v>
      </c>
      <c r="G360" s="95"/>
      <c r="H360" s="95"/>
      <c r="I360" s="95"/>
      <c r="J360" s="95"/>
      <c r="K360" s="95"/>
      <c r="L360" s="95"/>
      <c r="M360" s="31" t="e">
        <f>(K360-L360)/L360*100</f>
        <v>#DIV/0!</v>
      </c>
      <c r="N360" s="109">
        <f t="shared" si="90"/>
        <v>0</v>
      </c>
    </row>
    <row r="361" spans="1:14" ht="14.25" thickBot="1">
      <c r="A361" s="255"/>
      <c r="B361" s="211" t="s">
        <v>25</v>
      </c>
      <c r="C361" s="95">
        <v>129.78</v>
      </c>
      <c r="D361" s="95">
        <v>129.78</v>
      </c>
      <c r="E361" s="95">
        <v>0</v>
      </c>
      <c r="F361" s="31" t="e">
        <f>(D361-E361)/E361*100</f>
        <v>#DIV/0!</v>
      </c>
      <c r="G361" s="95">
        <v>5</v>
      </c>
      <c r="H361" s="95">
        <v>2448.6</v>
      </c>
      <c r="I361" s="95">
        <v>34</v>
      </c>
      <c r="J361" s="95">
        <v>5.51</v>
      </c>
      <c r="K361" s="95">
        <v>5.51</v>
      </c>
      <c r="L361" s="95">
        <v>0</v>
      </c>
      <c r="M361" s="31" t="e">
        <f>(K361-L361)/L361*100</f>
        <v>#DIV/0!</v>
      </c>
      <c r="N361" s="109">
        <f t="shared" si="90"/>
        <v>13.345010803906041</v>
      </c>
    </row>
    <row r="362" spans="1:14" ht="14.25" thickBot="1">
      <c r="A362" s="255"/>
      <c r="B362" s="211" t="s">
        <v>26</v>
      </c>
      <c r="C362" s="95">
        <v>0.27</v>
      </c>
      <c r="D362" s="95">
        <v>0.27</v>
      </c>
      <c r="E362" s="95">
        <v>0</v>
      </c>
      <c r="F362" s="31" t="e">
        <f>(D362-E362)/E362*100</f>
        <v>#DIV/0!</v>
      </c>
      <c r="G362" s="95">
        <v>36</v>
      </c>
      <c r="H362" s="95">
        <v>1177.5999999999999</v>
      </c>
      <c r="I362" s="95">
        <v>0</v>
      </c>
      <c r="J362" s="95">
        <v>0</v>
      </c>
      <c r="K362" s="95">
        <v>0</v>
      </c>
      <c r="L362" s="95">
        <v>0</v>
      </c>
      <c r="M362" s="31" t="e">
        <f>(K362-L362)/L362*100</f>
        <v>#DIV/0!</v>
      </c>
      <c r="N362" s="109">
        <f t="shared" si="90"/>
        <v>0.10423157655926654</v>
      </c>
    </row>
    <row r="363" spans="1:14" ht="14.25" thickBot="1">
      <c r="A363" s="255"/>
      <c r="B363" s="211" t="s">
        <v>27</v>
      </c>
      <c r="C363" s="95"/>
      <c r="D363" s="95"/>
      <c r="E363" s="95"/>
      <c r="F363" s="31" t="e">
        <f>(D363-E363)/E363*100</f>
        <v>#DIV/0!</v>
      </c>
      <c r="G363" s="95"/>
      <c r="H363" s="95"/>
      <c r="I363" s="95"/>
      <c r="J363" s="95"/>
      <c r="K363" s="95"/>
      <c r="L363" s="95"/>
      <c r="M363" s="31" t="e">
        <f>(K363-L363)/L363*100</f>
        <v>#DIV/0!</v>
      </c>
      <c r="N363" s="109">
        <f t="shared" si="90"/>
        <v>0</v>
      </c>
    </row>
    <row r="364" spans="1:14" ht="14.25" thickBot="1">
      <c r="A364" s="255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9" t="e">
        <f t="shared" si="90"/>
        <v>#DIV/0!</v>
      </c>
    </row>
    <row r="365" spans="1:14" ht="14.25" thickBot="1">
      <c r="A365" s="255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9" t="e">
        <f t="shared" si="90"/>
        <v>#DIV/0!</v>
      </c>
    </row>
    <row r="366" spans="1:14" ht="14.25" thickBot="1">
      <c r="A366" s="255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9">
        <f t="shared" si="90"/>
        <v>0</v>
      </c>
    </row>
    <row r="367" spans="1:14" ht="14.25" thickBot="1">
      <c r="A367" s="256"/>
      <c r="B367" s="15" t="s">
        <v>135</v>
      </c>
      <c r="C367" s="16">
        <f t="shared" ref="C367:L367" si="91">C355+C357+C358+C359+C360+C361+C362+C363</f>
        <v>139.89000000000001</v>
      </c>
      <c r="D367" s="16">
        <f t="shared" si="91"/>
        <v>139.89000000000001</v>
      </c>
      <c r="E367" s="16">
        <f t="shared" si="91"/>
        <v>10.29</v>
      </c>
      <c r="F367" s="16">
        <f>(D367-E367)/E367*100</f>
        <v>1259.4752186588926</v>
      </c>
      <c r="G367" s="16">
        <f t="shared" si="91"/>
        <v>136</v>
      </c>
      <c r="H367" s="16">
        <f t="shared" si="91"/>
        <v>14207.12</v>
      </c>
      <c r="I367" s="16">
        <f t="shared" si="91"/>
        <v>43</v>
      </c>
      <c r="J367" s="16">
        <f t="shared" si="91"/>
        <v>6.7299999999999995</v>
      </c>
      <c r="K367" s="16">
        <f t="shared" si="91"/>
        <v>6.7299999999999995</v>
      </c>
      <c r="L367" s="16">
        <f t="shared" si="91"/>
        <v>1</v>
      </c>
      <c r="M367" s="16">
        <f>(K367-L367)/L367*100</f>
        <v>573</v>
      </c>
      <c r="N367" s="110">
        <f t="shared" si="90"/>
        <v>5.1529308127034152</v>
      </c>
    </row>
    <row r="368" spans="1:14" ht="14.25" thickTop="1">
      <c r="A368" s="251" t="s">
        <v>43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4">
        <f t="shared" ref="N368:N392" si="92">D368/D394*100</f>
        <v>0</v>
      </c>
    </row>
    <row r="369" spans="1:14">
      <c r="A369" s="252"/>
      <c r="B369" s="211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4">
        <f t="shared" si="92"/>
        <v>0</v>
      </c>
    </row>
    <row r="370" spans="1:14">
      <c r="A370" s="252"/>
      <c r="B370" s="211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4">
        <f t="shared" si="92"/>
        <v>0</v>
      </c>
    </row>
    <row r="371" spans="1:14">
      <c r="A371" s="252"/>
      <c r="B371" s="211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4">
        <f t="shared" si="92"/>
        <v>0</v>
      </c>
    </row>
    <row r="372" spans="1:14">
      <c r="A372" s="252"/>
      <c r="B372" s="211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4">
        <f t="shared" si="92"/>
        <v>0</v>
      </c>
    </row>
    <row r="373" spans="1:14">
      <c r="A373" s="252"/>
      <c r="B373" s="211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4">
        <f t="shared" si="92"/>
        <v>0</v>
      </c>
    </row>
    <row r="374" spans="1:14">
      <c r="A374" s="252"/>
      <c r="B374" s="211" t="s">
        <v>25</v>
      </c>
      <c r="C374" s="33"/>
      <c r="D374" s="33"/>
      <c r="E374" s="33"/>
      <c r="F374" s="31" t="e">
        <f>(D374-E374)/E374*100</f>
        <v>#DIV/0!</v>
      </c>
      <c r="G374" s="33"/>
      <c r="H374" s="33"/>
      <c r="I374" s="33"/>
      <c r="J374" s="33"/>
      <c r="K374" s="33"/>
      <c r="L374" s="33"/>
      <c r="M374" s="31" t="e">
        <f>(K374-L374)/L374*100</f>
        <v>#DIV/0!</v>
      </c>
      <c r="N374" s="114">
        <f t="shared" si="92"/>
        <v>0</v>
      </c>
    </row>
    <row r="375" spans="1:14">
      <c r="A375" s="252"/>
      <c r="B375" s="211" t="s">
        <v>26</v>
      </c>
      <c r="C375" s="34"/>
      <c r="D375" s="34"/>
      <c r="E375" s="34"/>
      <c r="F375" s="31"/>
      <c r="G375" s="34"/>
      <c r="H375" s="34"/>
      <c r="I375" s="34"/>
      <c r="J375" s="34"/>
      <c r="K375" s="34"/>
      <c r="L375" s="34"/>
      <c r="M375" s="31"/>
      <c r="N375" s="114">
        <f t="shared" si="92"/>
        <v>0</v>
      </c>
    </row>
    <row r="376" spans="1:14">
      <c r="A376" s="252"/>
      <c r="B376" s="211" t="s">
        <v>27</v>
      </c>
      <c r="C376" s="34"/>
      <c r="D376" s="34"/>
      <c r="E376" s="34"/>
      <c r="F376" s="31"/>
      <c r="G376" s="34"/>
      <c r="H376" s="34"/>
      <c r="I376" s="34"/>
      <c r="J376" s="34"/>
      <c r="K376" s="34"/>
      <c r="L376" s="34"/>
      <c r="M376" s="31"/>
      <c r="N376" s="114">
        <f t="shared" si="92"/>
        <v>0</v>
      </c>
    </row>
    <row r="377" spans="1:14">
      <c r="A377" s="252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4" t="e">
        <f t="shared" si="92"/>
        <v>#DIV/0!</v>
      </c>
    </row>
    <row r="378" spans="1:14">
      <c r="A378" s="252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4" t="e">
        <f t="shared" si="92"/>
        <v>#DIV/0!</v>
      </c>
    </row>
    <row r="379" spans="1:14">
      <c r="A379" s="252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4">
        <f t="shared" si="92"/>
        <v>0</v>
      </c>
    </row>
    <row r="380" spans="1:14" ht="14.25" thickBot="1">
      <c r="A380" s="253"/>
      <c r="B380" s="15" t="s">
        <v>135</v>
      </c>
      <c r="C380" s="16">
        <f t="shared" ref="C380:L380" si="93">C368+C370+C371+C372+C373+C374+C375+C376</f>
        <v>0</v>
      </c>
      <c r="D380" s="16">
        <f t="shared" si="93"/>
        <v>0</v>
      </c>
      <c r="E380" s="16">
        <f t="shared" si="93"/>
        <v>0</v>
      </c>
      <c r="F380" s="16" t="e">
        <f t="shared" ref="F380:F406" si="94">(D380-E380)/E380*100</f>
        <v>#DIV/0!</v>
      </c>
      <c r="G380" s="16">
        <f t="shared" si="93"/>
        <v>0</v>
      </c>
      <c r="H380" s="16">
        <f t="shared" si="93"/>
        <v>0</v>
      </c>
      <c r="I380" s="16">
        <f t="shared" si="93"/>
        <v>0</v>
      </c>
      <c r="J380" s="16">
        <f t="shared" si="93"/>
        <v>0</v>
      </c>
      <c r="K380" s="16">
        <f t="shared" si="93"/>
        <v>0</v>
      </c>
      <c r="L380" s="16">
        <f t="shared" si="93"/>
        <v>0</v>
      </c>
      <c r="M380" s="16" t="e">
        <f>(K380-L380)/L380*100</f>
        <v>#DIV/0!</v>
      </c>
      <c r="N380" s="110">
        <f t="shared" si="92"/>
        <v>0</v>
      </c>
    </row>
    <row r="381" spans="1:14" ht="14.25" thickTop="1">
      <c r="A381" s="251" t="s">
        <v>118</v>
      </c>
      <c r="B381" s="18" t="s">
        <v>19</v>
      </c>
      <c r="C381" s="34">
        <v>84.562147999999993</v>
      </c>
      <c r="D381" s="34">
        <v>84.562148000000008</v>
      </c>
      <c r="E381" s="34">
        <v>76.862014000000002</v>
      </c>
      <c r="F381" s="34">
        <f t="shared" si="94"/>
        <v>10.018126769355803</v>
      </c>
      <c r="G381" s="34">
        <v>663</v>
      </c>
      <c r="H381" s="34">
        <v>97764.114923999994</v>
      </c>
      <c r="I381" s="34">
        <v>103</v>
      </c>
      <c r="J381" s="34">
        <v>20.942761000000001</v>
      </c>
      <c r="K381" s="34">
        <v>20.942761000000001</v>
      </c>
      <c r="L381" s="34">
        <v>68.320919000000004</v>
      </c>
      <c r="M381" s="34">
        <f>(K381-L381)/L381*100</f>
        <v>-69.346488152479324</v>
      </c>
      <c r="N381" s="114" t="e">
        <f t="shared" si="92"/>
        <v>#DIV/0!</v>
      </c>
    </row>
    <row r="382" spans="1:14">
      <c r="A382" s="252"/>
      <c r="B382" s="211" t="s">
        <v>20</v>
      </c>
      <c r="C382" s="34">
        <v>24.309652</v>
      </c>
      <c r="D382" s="34">
        <v>24.309652</v>
      </c>
      <c r="E382" s="34">
        <v>16.288031</v>
      </c>
      <c r="F382" s="31">
        <f t="shared" si="94"/>
        <v>49.248561719952519</v>
      </c>
      <c r="G382" s="34">
        <v>308</v>
      </c>
      <c r="H382" s="34">
        <v>6160</v>
      </c>
      <c r="I382" s="34">
        <v>44</v>
      </c>
      <c r="J382" s="34">
        <v>5.4834310000000004</v>
      </c>
      <c r="K382" s="34">
        <v>5.4834310000000004</v>
      </c>
      <c r="L382" s="34">
        <v>12.255383999999999</v>
      </c>
      <c r="M382" s="31">
        <f>(K382-L382)/L382*100</f>
        <v>-55.256962980515333</v>
      </c>
      <c r="N382" s="114" t="e">
        <f t="shared" si="92"/>
        <v>#DIV/0!</v>
      </c>
    </row>
    <row r="383" spans="1:14">
      <c r="A383" s="252"/>
      <c r="B383" s="211" t="s">
        <v>21</v>
      </c>
      <c r="C383" s="34">
        <v>0</v>
      </c>
      <c r="D383" s="34">
        <v>0</v>
      </c>
      <c r="E383" s="34">
        <v>0</v>
      </c>
      <c r="F383" s="31" t="e">
        <f t="shared" si="94"/>
        <v>#DIV/0!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1" t="e">
        <f>(K383-L383)/L383*100</f>
        <v>#DIV/0!</v>
      </c>
      <c r="N383" s="114" t="e">
        <f t="shared" si="92"/>
        <v>#DIV/0!</v>
      </c>
    </row>
    <row r="384" spans="1:14">
      <c r="A384" s="252"/>
      <c r="B384" s="211" t="s">
        <v>22</v>
      </c>
      <c r="C384" s="34">
        <v>6.5753490000000001</v>
      </c>
      <c r="D384" s="34">
        <v>6.5753490000000001</v>
      </c>
      <c r="E384" s="34">
        <v>3.8802789999999998</v>
      </c>
      <c r="F384" s="31">
        <f t="shared" si="94"/>
        <v>69.455572653409732</v>
      </c>
      <c r="G384" s="34">
        <v>318</v>
      </c>
      <c r="H384" s="34">
        <v>96817</v>
      </c>
      <c r="I384" s="34">
        <v>0</v>
      </c>
      <c r="J384" s="34">
        <v>0</v>
      </c>
      <c r="K384" s="34">
        <v>0</v>
      </c>
      <c r="L384" s="34">
        <v>0</v>
      </c>
      <c r="M384" s="31" t="e">
        <f>(K384-L384)/L384*100</f>
        <v>#DIV/0!</v>
      </c>
      <c r="N384" s="114" t="e">
        <f t="shared" si="92"/>
        <v>#DIV/0!</v>
      </c>
    </row>
    <row r="385" spans="1:14">
      <c r="A385" s="252"/>
      <c r="B385" s="211" t="s">
        <v>23</v>
      </c>
      <c r="C385" s="34">
        <v>0</v>
      </c>
      <c r="D385" s="34">
        <v>0</v>
      </c>
      <c r="E385" s="34">
        <v>1.1132E-2</v>
      </c>
      <c r="F385" s="34">
        <f t="shared" si="94"/>
        <v>-100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1" t="e">
        <f t="shared" ref="M385:M392" si="95">(K385-L385)/L385*100</f>
        <v>#DIV/0!</v>
      </c>
      <c r="N385" s="114" t="e">
        <f t="shared" si="92"/>
        <v>#DIV/0!</v>
      </c>
    </row>
    <row r="386" spans="1:14">
      <c r="A386" s="252"/>
      <c r="B386" s="211" t="s">
        <v>24</v>
      </c>
      <c r="C386" s="34">
        <v>9.3789820000000006</v>
      </c>
      <c r="D386" s="34">
        <v>9.3789820000000006</v>
      </c>
      <c r="E386" s="34">
        <v>1.8567369999999999</v>
      </c>
      <c r="F386" s="31">
        <f t="shared" si="94"/>
        <v>405.13249857141858</v>
      </c>
      <c r="G386" s="34">
        <v>252</v>
      </c>
      <c r="H386" s="34">
        <v>788.8</v>
      </c>
      <c r="I386" s="34">
        <v>3</v>
      </c>
      <c r="J386" s="34">
        <v>3.7199999999999997E-2</v>
      </c>
      <c r="K386" s="34">
        <v>3.7199999999999997E-2</v>
      </c>
      <c r="L386" s="34">
        <v>0.21600000000000003</v>
      </c>
      <c r="M386" s="31">
        <f t="shared" si="95"/>
        <v>-82.777777777777771</v>
      </c>
      <c r="N386" s="114" t="e">
        <f t="shared" si="92"/>
        <v>#DIV/0!</v>
      </c>
    </row>
    <row r="387" spans="1:14">
      <c r="A387" s="252"/>
      <c r="B387" s="211" t="s">
        <v>25</v>
      </c>
      <c r="C387" s="33"/>
      <c r="D387" s="33"/>
      <c r="E387" s="33"/>
      <c r="F387" s="31" t="e">
        <f t="shared" si="94"/>
        <v>#DIV/0!</v>
      </c>
      <c r="G387" s="33"/>
      <c r="H387" s="33"/>
      <c r="I387" s="33"/>
      <c r="J387" s="33"/>
      <c r="K387" s="33"/>
      <c r="L387" s="33"/>
      <c r="M387" s="31" t="e">
        <f t="shared" si="95"/>
        <v>#DIV/0!</v>
      </c>
      <c r="N387" s="114" t="e">
        <f t="shared" si="92"/>
        <v>#VALUE!</v>
      </c>
    </row>
    <row r="388" spans="1:14">
      <c r="A388" s="252"/>
      <c r="B388" s="211" t="s">
        <v>26</v>
      </c>
      <c r="C388" s="34">
        <v>3.6606509999999997</v>
      </c>
      <c r="D388" s="34">
        <v>3.6606509999999997</v>
      </c>
      <c r="E388" s="34">
        <v>3.701003</v>
      </c>
      <c r="F388" s="31">
        <f t="shared" si="94"/>
        <v>-1.0902990351534541</v>
      </c>
      <c r="G388" s="34">
        <v>269</v>
      </c>
      <c r="H388" s="34">
        <v>14095.4</v>
      </c>
      <c r="I388" s="34">
        <v>0</v>
      </c>
      <c r="J388" s="34">
        <v>0</v>
      </c>
      <c r="K388" s="34">
        <v>0</v>
      </c>
      <c r="L388" s="34">
        <v>0</v>
      </c>
      <c r="M388" s="31" t="e">
        <f t="shared" si="95"/>
        <v>#DIV/0!</v>
      </c>
      <c r="N388" s="114" t="e">
        <f t="shared" si="92"/>
        <v>#DIV/0!</v>
      </c>
    </row>
    <row r="389" spans="1:14">
      <c r="A389" s="252"/>
      <c r="B389" s="211" t="s">
        <v>27</v>
      </c>
      <c r="C389" s="34">
        <v>0.56603800000000004</v>
      </c>
      <c r="D389" s="34">
        <v>0.56603800000000004</v>
      </c>
      <c r="E389" s="34">
        <v>7.2641999999999998E-2</v>
      </c>
      <c r="F389" s="34">
        <f t="shared" si="94"/>
        <v>679.21588062002706</v>
      </c>
      <c r="G389" s="34">
        <v>1</v>
      </c>
      <c r="H389" s="34">
        <v>30</v>
      </c>
      <c r="I389" s="34">
        <v>0</v>
      </c>
      <c r="J389" s="34">
        <v>0</v>
      </c>
      <c r="K389" s="34">
        <v>0</v>
      </c>
      <c r="L389" s="34">
        <v>0</v>
      </c>
      <c r="M389" s="31" t="e">
        <f t="shared" si="95"/>
        <v>#DIV/0!</v>
      </c>
      <c r="N389" s="114">
        <f t="shared" si="92"/>
        <v>0.12921347232214542</v>
      </c>
    </row>
    <row r="390" spans="1:14">
      <c r="A390" s="252"/>
      <c r="B390" s="14" t="s">
        <v>28</v>
      </c>
      <c r="C390" s="34"/>
      <c r="D390" s="34"/>
      <c r="E390" s="34"/>
      <c r="F390" s="31" t="e">
        <f t="shared" si="94"/>
        <v>#DIV/0!</v>
      </c>
      <c r="G390" s="34"/>
      <c r="H390" s="34"/>
      <c r="I390" s="34"/>
      <c r="J390" s="34"/>
      <c r="K390" s="34"/>
      <c r="L390" s="34"/>
      <c r="M390" s="31" t="e">
        <f t="shared" si="95"/>
        <v>#DIV/0!</v>
      </c>
      <c r="N390" s="114">
        <f t="shared" si="92"/>
        <v>0</v>
      </c>
    </row>
    <row r="391" spans="1:14">
      <c r="A391" s="252"/>
      <c r="B391" s="14" t="s">
        <v>29</v>
      </c>
      <c r="C391" s="34">
        <v>0</v>
      </c>
      <c r="D391" s="34">
        <v>0</v>
      </c>
      <c r="E391" s="34">
        <v>7.2641999999999998E-2</v>
      </c>
      <c r="F391" s="31">
        <f t="shared" si="94"/>
        <v>-100</v>
      </c>
      <c r="G391" s="34">
        <v>0</v>
      </c>
      <c r="H391" s="34">
        <v>0</v>
      </c>
      <c r="I391" s="34"/>
      <c r="J391" s="34"/>
      <c r="K391" s="34"/>
      <c r="L391" s="34"/>
      <c r="M391" s="31" t="e">
        <f t="shared" si="95"/>
        <v>#DIV/0!</v>
      </c>
      <c r="N391" s="114">
        <f t="shared" si="92"/>
        <v>0</v>
      </c>
    </row>
    <row r="392" spans="1:14">
      <c r="A392" s="252"/>
      <c r="B392" s="14" t="s">
        <v>30</v>
      </c>
      <c r="C392" s="34">
        <v>0.56603800000000004</v>
      </c>
      <c r="D392" s="34">
        <v>0.56603800000000004</v>
      </c>
      <c r="E392" s="34">
        <v>0</v>
      </c>
      <c r="F392" s="31" t="e">
        <f t="shared" si="94"/>
        <v>#DIV/0!</v>
      </c>
      <c r="G392" s="34">
        <v>1</v>
      </c>
      <c r="H392" s="34">
        <v>30</v>
      </c>
      <c r="I392" s="34">
        <v>0</v>
      </c>
      <c r="J392" s="34">
        <v>0</v>
      </c>
      <c r="K392" s="34">
        <v>0</v>
      </c>
      <c r="L392" s="34">
        <v>0</v>
      </c>
      <c r="M392" s="31" t="e">
        <f t="shared" si="95"/>
        <v>#DIV/0!</v>
      </c>
      <c r="N392" s="114">
        <f t="shared" si="92"/>
        <v>1.1057893308378297</v>
      </c>
    </row>
    <row r="393" spans="1:14" ht="14.25" thickBot="1">
      <c r="A393" s="253"/>
      <c r="B393" s="15" t="s">
        <v>135</v>
      </c>
      <c r="C393" s="16">
        <f t="shared" ref="C393:D393" si="96">C381+C383+C384+C385+C386+C387+C388+C389</f>
        <v>104.74316800000001</v>
      </c>
      <c r="D393" s="16">
        <f t="shared" si="96"/>
        <v>104.74316800000001</v>
      </c>
      <c r="E393" s="16">
        <f t="shared" ref="E393" si="97">E381+E383+E384+E385+E386+E387+E388+E389</f>
        <v>86.383807000000004</v>
      </c>
      <c r="F393" s="16">
        <f t="shared" si="94"/>
        <v>21.253243677949975</v>
      </c>
      <c r="G393" s="16">
        <f t="shared" ref="G393:K393" si="98">G381+G383+G384+G385+G386+G387+G388+G389</f>
        <v>1503</v>
      </c>
      <c r="H393" s="16">
        <f t="shared" si="98"/>
        <v>209495.31492399998</v>
      </c>
      <c r="I393" s="16">
        <f t="shared" si="98"/>
        <v>106</v>
      </c>
      <c r="J393" s="16">
        <f t="shared" si="98"/>
        <v>20.979960999999999</v>
      </c>
      <c r="K393" s="16">
        <f t="shared" si="98"/>
        <v>20.979960999999999</v>
      </c>
      <c r="L393" s="16">
        <f t="shared" ref="L393" si="99">L381+L383+L384+L385+L386+L387+L388+L389</f>
        <v>68.536918999999997</v>
      </c>
      <c r="M393" s="16">
        <f>(K393-L393)/L393*100</f>
        <v>-69.38881801792111</v>
      </c>
      <c r="N393" s="110">
        <f>D393/D406*100</f>
        <v>3.8582764872926614</v>
      </c>
    </row>
    <row r="394" spans="1:14" ht="15" thickTop="1" thickBot="1">
      <c r="A394" s="257" t="s">
        <v>134</v>
      </c>
      <c r="B394" s="18" t="s">
        <v>19</v>
      </c>
      <c r="C394" s="111">
        <f>C225+C238+C251+C264+C277+C290+C303+C316+C329+C342+C355+C368+C381</f>
        <v>1184.4397260000001</v>
      </c>
      <c r="D394" s="111">
        <f t="shared" ref="D394:E394" si="100">D225+D238+D251+D264+D277+D290+D303+D316+D329+D342+D355+D368+D381</f>
        <v>1184.4397260000001</v>
      </c>
      <c r="E394" s="111">
        <f t="shared" si="100"/>
        <v>1203.2541709999998</v>
      </c>
      <c r="F394" s="111">
        <f t="shared" si="94"/>
        <v>-1.5636301500923493</v>
      </c>
      <c r="G394" s="111">
        <f>G225+G238+G251+G264+G277+G290+G303+G316+G329+G342+G355+G368+G381</f>
        <v>9479</v>
      </c>
      <c r="H394" s="111">
        <f t="shared" ref="H394:I394" si="101">H225+H238+H251+H264+H277+H290+H303+H316+H329+H342+H355+H368+H381</f>
        <v>1374527.8125541508</v>
      </c>
      <c r="I394" s="111">
        <f t="shared" si="101"/>
        <v>1113</v>
      </c>
      <c r="J394" s="111">
        <f>J225+J238+J251+J264+J277+J290+J303+J316+J329+J342+J355+J368+J381</f>
        <v>760.67078700000002</v>
      </c>
      <c r="K394" s="111">
        <f t="shared" ref="K394" si="102">K225+K238+K251+K264+K277+K290+K303+K316+K329+K342+K355+K368+K381</f>
        <v>760.67078700000002</v>
      </c>
      <c r="L394" s="111">
        <f>L225+L238+L251+L264+L277+L290+L303+L316+L329+L342+L355+L368+L381</f>
        <v>717.05872499999987</v>
      </c>
      <c r="M394" s="111">
        <f t="shared" ref="M394:M406" si="103">(K394-L394)/L394*100</f>
        <v>6.0820767504084357</v>
      </c>
      <c r="N394" s="112">
        <f>D394/D406*100</f>
        <v>43.629537207058334</v>
      </c>
    </row>
    <row r="395" spans="1:14" ht="14.25" thickBot="1">
      <c r="A395" s="255"/>
      <c r="B395" s="211" t="s">
        <v>20</v>
      </c>
      <c r="C395" s="32">
        <f>C226+C239+C252+C265+C278+C291+C304+C317+C330+C343+C356+C369+C382</f>
        <v>396.66888199999994</v>
      </c>
      <c r="D395" s="32">
        <f t="shared" ref="D395:E395" si="104">D226+D239+D252+D265+D278+D291+D304+D317+D330+D343+D356+D369+D382</f>
        <v>396.66888199999994</v>
      </c>
      <c r="E395" s="32">
        <f t="shared" si="104"/>
        <v>377.37120699999991</v>
      </c>
      <c r="F395" s="31">
        <f t="shared" si="94"/>
        <v>5.1137115503356441</v>
      </c>
      <c r="G395" s="32">
        <f>G226+G239+G252+G265+G278+G291+G304+G317+G330+G343+G356+G369+G382</f>
        <v>4877</v>
      </c>
      <c r="H395" s="32">
        <f t="shared" ref="H395:I395" si="105">H226+H239+H252+H265+H278+H291+H304+H317+H330+H343+H356+H369+H382</f>
        <v>96402.264150943403</v>
      </c>
      <c r="I395" s="32">
        <f t="shared" si="105"/>
        <v>587</v>
      </c>
      <c r="J395" s="32">
        <f>J226+J239+J252+J265+J278+J291+J304+J317+J330+J343+J356+J369+J382</f>
        <v>252.402446</v>
      </c>
      <c r="K395" s="32">
        <f t="shared" ref="K395" si="106">K226+K239+K252+K265+K278+K291+K304+K317+K330+K343+K356+K369+K382</f>
        <v>252.402446</v>
      </c>
      <c r="L395" s="32">
        <f>L226+L239+L252+L265+L278+L291+L304+L317+L330+L343+L356+L369+L382</f>
        <v>274.08222499999999</v>
      </c>
      <c r="M395" s="31">
        <f t="shared" si="103"/>
        <v>-7.9099543941603647</v>
      </c>
      <c r="N395" s="109">
        <f>D395/D406*100</f>
        <v>14.6115326649397</v>
      </c>
    </row>
    <row r="396" spans="1:14" ht="14.25" thickBot="1">
      <c r="A396" s="255"/>
      <c r="B396" s="211" t="s">
        <v>21</v>
      </c>
      <c r="C396" s="32">
        <f t="shared" ref="C396:E405" si="107">C227+C240+C253+C266+C279+C292+C305+C318+C331+C344+C357+C370+C383</f>
        <v>95.722925000000004</v>
      </c>
      <c r="D396" s="32">
        <f t="shared" si="107"/>
        <v>95.722925000000004</v>
      </c>
      <c r="E396" s="32">
        <f t="shared" si="107"/>
        <v>116.3147</v>
      </c>
      <c r="F396" s="31">
        <f t="shared" si="94"/>
        <v>-17.703501792980596</v>
      </c>
      <c r="G396" s="32">
        <f t="shared" ref="G396:I396" si="108">G227+G240+G253+G266+G279+G292+G305+G318+G331+G344+G357+G370+G383</f>
        <v>88</v>
      </c>
      <c r="H396" s="32">
        <f t="shared" si="108"/>
        <v>120239.687165</v>
      </c>
      <c r="I396" s="32">
        <f t="shared" si="108"/>
        <v>2</v>
      </c>
      <c r="J396" s="32">
        <f t="shared" ref="J396:L396" si="109">J227+J240+J253+J266+J279+J292+J305+J318+J331+J344+J357+J370+J383</f>
        <v>2</v>
      </c>
      <c r="K396" s="32">
        <f t="shared" si="109"/>
        <v>2</v>
      </c>
      <c r="L396" s="32">
        <f t="shared" si="109"/>
        <v>10.78312</v>
      </c>
      <c r="M396" s="31">
        <f t="shared" si="103"/>
        <v>-81.452492414069397</v>
      </c>
      <c r="N396" s="109">
        <f>D396/D406*100</f>
        <v>3.526010506216299</v>
      </c>
    </row>
    <row r="397" spans="1:14" ht="14.25" thickBot="1">
      <c r="A397" s="255"/>
      <c r="B397" s="211" t="s">
        <v>22</v>
      </c>
      <c r="C397" s="32">
        <f t="shared" si="107"/>
        <v>73.576069000000004</v>
      </c>
      <c r="D397" s="32">
        <f t="shared" si="107"/>
        <v>73.576069000000004</v>
      </c>
      <c r="E397" s="32">
        <f t="shared" si="107"/>
        <v>52.605159000000008</v>
      </c>
      <c r="F397" s="31">
        <f t="shared" si="94"/>
        <v>39.864740262452194</v>
      </c>
      <c r="G397" s="32">
        <f t="shared" ref="G397:I397" si="110">G228+G241+G254+G267+G280+G293+G306+G319+G332+G345+G358+G371+G384</f>
        <v>3064</v>
      </c>
      <c r="H397" s="32">
        <f t="shared" si="110"/>
        <v>125045.34</v>
      </c>
      <c r="I397" s="32">
        <f t="shared" si="110"/>
        <v>33</v>
      </c>
      <c r="J397" s="32">
        <f t="shared" ref="J397:L397" si="111">J228+J241+J254+J267+J280+J293+J306+J319+J332+J345+J358+J371+J384</f>
        <v>10.126000000000001</v>
      </c>
      <c r="K397" s="32">
        <f t="shared" si="111"/>
        <v>10.126000000000001</v>
      </c>
      <c r="L397" s="32">
        <f t="shared" si="111"/>
        <v>4.8239999999999998</v>
      </c>
      <c r="M397" s="31">
        <f t="shared" si="103"/>
        <v>109.90878938640137</v>
      </c>
      <c r="N397" s="109">
        <f>D397/D406*100</f>
        <v>2.7102179786095686</v>
      </c>
    </row>
    <row r="398" spans="1:14" ht="14.25" thickBot="1">
      <c r="A398" s="255"/>
      <c r="B398" s="211" t="s">
        <v>23</v>
      </c>
      <c r="C398" s="32">
        <f t="shared" si="107"/>
        <v>13.287083000000001</v>
      </c>
      <c r="D398" s="32">
        <f t="shared" si="107"/>
        <v>13.287083000000001</v>
      </c>
      <c r="E398" s="32">
        <f t="shared" si="107"/>
        <v>31.009255999999997</v>
      </c>
      <c r="F398" s="31">
        <f t="shared" si="94"/>
        <v>-57.151235747158843</v>
      </c>
      <c r="G398" s="32">
        <f t="shared" ref="G398:I398" si="112">G229+G242+G255+G268+G281+G294+G307+G320+G333+G346+G359+G372+G385</f>
        <v>45</v>
      </c>
      <c r="H398" s="32">
        <f t="shared" si="112"/>
        <v>42409.82</v>
      </c>
      <c r="I398" s="32">
        <f t="shared" si="112"/>
        <v>0</v>
      </c>
      <c r="J398" s="32">
        <f t="shared" ref="J398:L398" si="113">J229+J242+J255+J268+J281+J294+J307+J320+J333+J346+J359+J372+J385</f>
        <v>0</v>
      </c>
      <c r="K398" s="32">
        <f t="shared" si="113"/>
        <v>0</v>
      </c>
      <c r="L398" s="32">
        <f t="shared" si="113"/>
        <v>0</v>
      </c>
      <c r="M398" s="31" t="e">
        <f t="shared" si="103"/>
        <v>#DIV/0!</v>
      </c>
      <c r="N398" s="109">
        <f>D398/D406*100</f>
        <v>0.48943755380404408</v>
      </c>
    </row>
    <row r="399" spans="1:14" ht="14.25" thickBot="1">
      <c r="A399" s="255"/>
      <c r="B399" s="211" t="s">
        <v>24</v>
      </c>
      <c r="C399" s="32">
        <f t="shared" si="107"/>
        <v>115.637033</v>
      </c>
      <c r="D399" s="32">
        <f t="shared" si="107"/>
        <v>115.637033</v>
      </c>
      <c r="E399" s="32">
        <f t="shared" si="107"/>
        <v>106.6473555</v>
      </c>
      <c r="F399" s="31">
        <f t="shared" si="94"/>
        <v>8.4293487239821889</v>
      </c>
      <c r="G399" s="32">
        <f t="shared" ref="G399:I399" si="114">G230+G243+G256+G269+G282+G295+G308+G321+G334+G347+G360+G373+G386</f>
        <v>636</v>
      </c>
      <c r="H399" s="32">
        <f t="shared" si="114"/>
        <v>149883.29053999999</v>
      </c>
      <c r="I399" s="32">
        <f t="shared" si="114"/>
        <v>81</v>
      </c>
      <c r="J399" s="32">
        <f t="shared" ref="J399:L399" si="115">J230+J243+J256+J269+J282+J295+J308+J321+J334+J347+J360+J373+J386</f>
        <v>67.813929000000002</v>
      </c>
      <c r="K399" s="32">
        <f t="shared" si="115"/>
        <v>69.917028999999999</v>
      </c>
      <c r="L399" s="32">
        <f t="shared" si="115"/>
        <v>83.443706000000006</v>
      </c>
      <c r="M399" s="31">
        <f t="shared" si="103"/>
        <v>-16.210541991028066</v>
      </c>
      <c r="N399" s="109">
        <f>D399/D406*100</f>
        <v>4.2595584418850638</v>
      </c>
    </row>
    <row r="400" spans="1:14" ht="14.25" thickBot="1">
      <c r="A400" s="255"/>
      <c r="B400" s="211" t="s">
        <v>25</v>
      </c>
      <c r="C400" s="32">
        <f t="shared" si="107"/>
        <v>972.49827600000003</v>
      </c>
      <c r="D400" s="32">
        <f t="shared" si="107"/>
        <v>972.49827600000003</v>
      </c>
      <c r="E400" s="32">
        <f t="shared" si="107"/>
        <v>489.46549099999999</v>
      </c>
      <c r="F400" s="31">
        <f t="shared" si="94"/>
        <v>98.685769248643524</v>
      </c>
      <c r="G400" s="32">
        <f t="shared" ref="G400:I400" si="116">G231+G244+G257+G270+G283+G296+G309+G322+G335+G348+G361+G374+G387</f>
        <v>139</v>
      </c>
      <c r="H400" s="32">
        <f t="shared" si="116"/>
        <v>20107.183539999998</v>
      </c>
      <c r="I400" s="32">
        <f t="shared" si="116"/>
        <v>112</v>
      </c>
      <c r="J400" s="32">
        <f t="shared" ref="J400:L400" si="117">J231+J244+J257+J270+J283+J296+J309+J322+J335+J348+J361+J374+J387</f>
        <v>71.350727000000006</v>
      </c>
      <c r="K400" s="32">
        <f t="shared" si="117"/>
        <v>71.350727000000006</v>
      </c>
      <c r="L400" s="32">
        <f t="shared" si="117"/>
        <v>28.212</v>
      </c>
      <c r="M400" s="31">
        <f t="shared" si="103"/>
        <v>152.90914150007092</v>
      </c>
      <c r="N400" s="109">
        <f>D400/D406*100</f>
        <v>35.822548657526269</v>
      </c>
    </row>
    <row r="401" spans="1:14" ht="14.25" thickBot="1">
      <c r="A401" s="255"/>
      <c r="B401" s="211" t="s">
        <v>26</v>
      </c>
      <c r="C401" s="32">
        <f t="shared" si="107"/>
        <v>259.03858400000001</v>
      </c>
      <c r="D401" s="32">
        <f t="shared" si="107"/>
        <v>259.03858400000001</v>
      </c>
      <c r="E401" s="32">
        <f t="shared" si="107"/>
        <v>224.26001399999967</v>
      </c>
      <c r="F401" s="31">
        <f t="shared" si="94"/>
        <v>15.508145825764727</v>
      </c>
      <c r="G401" s="32">
        <f t="shared" ref="G401:I401" si="118">G232+G245+G258+G271+G284+G297+G310+G323+G336+G349+G362+G375+G388</f>
        <v>9473</v>
      </c>
      <c r="H401" s="32">
        <f t="shared" si="118"/>
        <v>1606502.8825000015</v>
      </c>
      <c r="I401" s="32">
        <f t="shared" si="118"/>
        <v>14022</v>
      </c>
      <c r="J401" s="32">
        <f t="shared" ref="J401:L401" si="119">J232+J245+J258+J271+J284+J297+J310+J323+J336+J349+J362+J375+J388</f>
        <v>74.215892999999994</v>
      </c>
      <c r="K401" s="32">
        <f t="shared" si="119"/>
        <v>73.465892999999994</v>
      </c>
      <c r="L401" s="32">
        <f t="shared" si="119"/>
        <v>33.327802999999996</v>
      </c>
      <c r="M401" s="31">
        <f t="shared" si="103"/>
        <v>120.43425124662434</v>
      </c>
      <c r="N401" s="109">
        <f>D401/D406*100</f>
        <v>9.5418393106916994</v>
      </c>
    </row>
    <row r="402" spans="1:14" ht="14.25" thickBot="1">
      <c r="A402" s="255"/>
      <c r="B402" s="211" t="s">
        <v>27</v>
      </c>
      <c r="C402" s="32">
        <f t="shared" si="107"/>
        <v>0.56603800000000004</v>
      </c>
      <c r="D402" s="32">
        <f t="shared" si="107"/>
        <v>0.56603800000000004</v>
      </c>
      <c r="E402" s="32">
        <f t="shared" si="107"/>
        <v>7.2641999999999998E-2</v>
      </c>
      <c r="F402" s="31">
        <f t="shared" si="94"/>
        <v>679.21588062002706</v>
      </c>
      <c r="G402" s="32">
        <f t="shared" ref="G402:I402" si="120">G233+G246+G259+G272+G285+G298+G311+G324+G337+G350+G363+G376+G389</f>
        <v>1</v>
      </c>
      <c r="H402" s="32">
        <f t="shared" si="120"/>
        <v>30</v>
      </c>
      <c r="I402" s="32">
        <f t="shared" si="120"/>
        <v>0</v>
      </c>
      <c r="J402" s="32">
        <f t="shared" ref="J402:L402" si="121">J233+J246+J259+J272+J285+J298+J311+J324+J337+J350+J363+J376+J389</f>
        <v>0</v>
      </c>
      <c r="K402" s="32">
        <f t="shared" si="121"/>
        <v>0</v>
      </c>
      <c r="L402" s="32">
        <f t="shared" si="121"/>
        <v>0</v>
      </c>
      <c r="M402" s="31" t="e">
        <f t="shared" si="103"/>
        <v>#DIV/0!</v>
      </c>
      <c r="N402" s="109">
        <f>D402/D406*100</f>
        <v>2.0850344208742697E-2</v>
      </c>
    </row>
    <row r="403" spans="1:14" ht="14.25" thickBot="1">
      <c r="A403" s="255"/>
      <c r="B403" s="14" t="s">
        <v>28</v>
      </c>
      <c r="C403" s="32">
        <f t="shared" si="107"/>
        <v>0</v>
      </c>
      <c r="D403" s="32">
        <f t="shared" si="107"/>
        <v>0</v>
      </c>
      <c r="E403" s="32">
        <f t="shared" si="107"/>
        <v>0</v>
      </c>
      <c r="F403" s="31" t="e">
        <f t="shared" si="94"/>
        <v>#DIV/0!</v>
      </c>
      <c r="G403" s="32">
        <f t="shared" ref="G403:I403" si="122">G234+G247+G260+G273+G286+G299+G312+G325+G338+G351+G364+G377+G390</f>
        <v>0</v>
      </c>
      <c r="H403" s="32">
        <f t="shared" si="122"/>
        <v>0</v>
      </c>
      <c r="I403" s="32">
        <f t="shared" si="122"/>
        <v>0</v>
      </c>
      <c r="J403" s="32">
        <f t="shared" ref="J403:L403" si="123">J234+J247+J260+J273+J286+J299+J312+J325+J338+J351+J364+J377+J390</f>
        <v>0</v>
      </c>
      <c r="K403" s="32">
        <f t="shared" si="123"/>
        <v>0</v>
      </c>
      <c r="L403" s="32">
        <f t="shared" si="123"/>
        <v>0</v>
      </c>
      <c r="M403" s="31" t="e">
        <f t="shared" si="103"/>
        <v>#DIV/0!</v>
      </c>
      <c r="N403" s="109">
        <f>D403/D406*100</f>
        <v>0</v>
      </c>
    </row>
    <row r="404" spans="1:14" ht="14.25" thickBot="1">
      <c r="A404" s="255"/>
      <c r="B404" s="14" t="s">
        <v>29</v>
      </c>
      <c r="C404" s="32">
        <f t="shared" si="107"/>
        <v>0</v>
      </c>
      <c r="D404" s="32">
        <f t="shared" si="107"/>
        <v>0</v>
      </c>
      <c r="E404" s="32">
        <f t="shared" si="107"/>
        <v>7.2641999999999998E-2</v>
      </c>
      <c r="F404" s="31">
        <f t="shared" si="94"/>
        <v>-100</v>
      </c>
      <c r="G404" s="32">
        <f t="shared" ref="G404:I404" si="124">G235+G248+G261+G274+G287+G300+G313+G326+G339+G352+G365+G378+G391</f>
        <v>1</v>
      </c>
      <c r="H404" s="32">
        <f t="shared" si="124"/>
        <v>4209.16</v>
      </c>
      <c r="I404" s="32">
        <f t="shared" si="124"/>
        <v>0</v>
      </c>
      <c r="J404" s="32">
        <f t="shared" ref="J404:L404" si="125">J235+J248+J261+J274+J287+J300+J313+J326+J339+J352+J365+J378+J391</f>
        <v>0</v>
      </c>
      <c r="K404" s="32">
        <f t="shared" si="125"/>
        <v>0</v>
      </c>
      <c r="L404" s="32">
        <f t="shared" si="125"/>
        <v>0</v>
      </c>
      <c r="M404" s="31" t="e">
        <f t="shared" si="103"/>
        <v>#DIV/0!</v>
      </c>
      <c r="N404" s="109">
        <f>D404/D406*100</f>
        <v>0</v>
      </c>
    </row>
    <row r="405" spans="1:14" ht="14.25" thickBot="1">
      <c r="A405" s="255"/>
      <c r="B405" s="14" t="s">
        <v>30</v>
      </c>
      <c r="C405" s="32">
        <f t="shared" si="107"/>
        <v>0.56603800000000004</v>
      </c>
      <c r="D405" s="32">
        <f t="shared" si="107"/>
        <v>0.56603800000000004</v>
      </c>
      <c r="E405" s="32">
        <f t="shared" si="107"/>
        <v>0</v>
      </c>
      <c r="F405" s="31" t="e">
        <f t="shared" si="94"/>
        <v>#DIV/0!</v>
      </c>
      <c r="G405" s="32">
        <f t="shared" ref="G405:I405" si="126">G236+G249+G262+G275+G288+G301+G314+G327+G340+G353+G366+G379+G392</f>
        <v>1</v>
      </c>
      <c r="H405" s="32">
        <f t="shared" si="126"/>
        <v>30</v>
      </c>
      <c r="I405" s="32">
        <f t="shared" si="126"/>
        <v>0</v>
      </c>
      <c r="J405" s="32">
        <f t="shared" ref="J405:L405" si="127">J236+J249+J262+J275+J288+J301+J314+J327+J340+J353+J366+J379+J392</f>
        <v>0</v>
      </c>
      <c r="K405" s="32">
        <f t="shared" si="127"/>
        <v>0</v>
      </c>
      <c r="L405" s="32">
        <f t="shared" si="127"/>
        <v>0</v>
      </c>
      <c r="M405" s="31" t="e">
        <f t="shared" si="103"/>
        <v>#DIV/0!</v>
      </c>
      <c r="N405" s="109">
        <f>D405/D406*100</f>
        <v>2.0850344208742697E-2</v>
      </c>
    </row>
    <row r="406" spans="1:14" ht="14.25" thickBot="1">
      <c r="A406" s="275"/>
      <c r="B406" s="35" t="s">
        <v>133</v>
      </c>
      <c r="C406" s="36">
        <f t="shared" ref="C406:L406" si="128">C394+C396+C397+C398+C399+C400+C401+C402</f>
        <v>2714.7657339999996</v>
      </c>
      <c r="D406" s="36">
        <f t="shared" si="128"/>
        <v>2714.7657339999996</v>
      </c>
      <c r="E406" s="36">
        <f t="shared" si="128"/>
        <v>2223.6287884999992</v>
      </c>
      <c r="F406" s="36">
        <f t="shared" si="94"/>
        <v>22.08718235885533</v>
      </c>
      <c r="G406" s="36">
        <f t="shared" si="128"/>
        <v>22925</v>
      </c>
      <c r="H406" s="36">
        <f t="shared" si="128"/>
        <v>3438746.0162991527</v>
      </c>
      <c r="I406" s="36">
        <f t="shared" si="128"/>
        <v>15363</v>
      </c>
      <c r="J406" s="36">
        <f t="shared" si="128"/>
        <v>986.17733599999997</v>
      </c>
      <c r="K406" s="36">
        <f t="shared" si="128"/>
        <v>987.53043600000001</v>
      </c>
      <c r="L406" s="36">
        <f t="shared" si="128"/>
        <v>877.6493539999999</v>
      </c>
      <c r="M406" s="36">
        <f t="shared" si="103"/>
        <v>12.519929684811244</v>
      </c>
      <c r="N406" s="115">
        <f>D406/D406*100</f>
        <v>100</v>
      </c>
    </row>
    <row r="409" spans="1:14">
      <c r="A409" s="219" t="s">
        <v>121</v>
      </c>
      <c r="B409" s="219"/>
      <c r="C409" s="219"/>
      <c r="D409" s="219"/>
      <c r="E409" s="219"/>
      <c r="F409" s="219"/>
      <c r="G409" s="219"/>
      <c r="H409" s="219"/>
      <c r="I409" s="219"/>
      <c r="J409" s="219"/>
      <c r="K409" s="219"/>
      <c r="L409" s="219"/>
      <c r="M409" s="219"/>
      <c r="N409" s="219"/>
    </row>
    <row r="410" spans="1:14">
      <c r="A410" s="219"/>
      <c r="B410" s="219"/>
      <c r="C410" s="219"/>
      <c r="D410" s="219"/>
      <c r="E410" s="219"/>
      <c r="F410" s="219"/>
      <c r="G410" s="219"/>
      <c r="H410" s="219"/>
      <c r="I410" s="219"/>
      <c r="J410" s="219"/>
      <c r="K410" s="219"/>
      <c r="L410" s="219"/>
      <c r="M410" s="219"/>
      <c r="N410" s="219"/>
    </row>
    <row r="411" spans="1:14" ht="14.25" thickBot="1">
      <c r="A411" s="254" t="str">
        <f>A3</f>
        <v>财字3号表                                             （2024年1月）                                           单位：万元</v>
      </c>
      <c r="B411" s="254"/>
      <c r="C411" s="254"/>
      <c r="D411" s="254"/>
      <c r="E411" s="254"/>
      <c r="F411" s="254"/>
      <c r="G411" s="254"/>
      <c r="H411" s="254"/>
      <c r="I411" s="254"/>
      <c r="J411" s="254"/>
      <c r="K411" s="254"/>
      <c r="L411" s="254"/>
      <c r="M411" s="254"/>
      <c r="N411" s="254"/>
    </row>
    <row r="412" spans="1:14" ht="14.25" thickBot="1">
      <c r="A412" s="276" t="s">
        <v>2</v>
      </c>
      <c r="B412" s="37" t="s">
        <v>3</v>
      </c>
      <c r="C412" s="259" t="s">
        <v>4</v>
      </c>
      <c r="D412" s="259"/>
      <c r="E412" s="259"/>
      <c r="F412" s="260"/>
      <c r="G412" s="221" t="s">
        <v>5</v>
      </c>
      <c r="H412" s="260"/>
      <c r="I412" s="221" t="s">
        <v>6</v>
      </c>
      <c r="J412" s="261"/>
      <c r="K412" s="261"/>
      <c r="L412" s="261"/>
      <c r="M412" s="261"/>
      <c r="N412" s="280" t="s">
        <v>7</v>
      </c>
    </row>
    <row r="413" spans="1:14" ht="14.25" thickBot="1">
      <c r="A413" s="276"/>
      <c r="B413" s="24" t="s">
        <v>8</v>
      </c>
      <c r="C413" s="265" t="s">
        <v>9</v>
      </c>
      <c r="D413" s="265" t="s">
        <v>10</v>
      </c>
      <c r="E413" s="265" t="s">
        <v>11</v>
      </c>
      <c r="F413" s="211" t="s">
        <v>12</v>
      </c>
      <c r="G413" s="265" t="s">
        <v>13</v>
      </c>
      <c r="H413" s="265" t="s">
        <v>14</v>
      </c>
      <c r="I413" s="211" t="s">
        <v>13</v>
      </c>
      <c r="J413" s="262" t="s">
        <v>15</v>
      </c>
      <c r="K413" s="263"/>
      <c r="L413" s="264"/>
      <c r="M413" s="97" t="s">
        <v>12</v>
      </c>
      <c r="N413" s="281"/>
    </row>
    <row r="414" spans="1:14" ht="14.25" thickBot="1">
      <c r="A414" s="276"/>
      <c r="B414" s="38" t="s">
        <v>16</v>
      </c>
      <c r="C414" s="266"/>
      <c r="D414" s="266"/>
      <c r="E414" s="266"/>
      <c r="F414" s="214" t="s">
        <v>17</v>
      </c>
      <c r="G414" s="267"/>
      <c r="H414" s="267"/>
      <c r="I414" s="24" t="s">
        <v>18</v>
      </c>
      <c r="J414" s="212" t="s">
        <v>9</v>
      </c>
      <c r="K414" s="25" t="s">
        <v>10</v>
      </c>
      <c r="L414" s="212" t="s">
        <v>11</v>
      </c>
      <c r="M414" s="211" t="s">
        <v>17</v>
      </c>
      <c r="N414" s="116" t="s">
        <v>17</v>
      </c>
    </row>
    <row r="415" spans="1:14" ht="14.25" thickBot="1">
      <c r="A415" s="276"/>
      <c r="B415" s="211" t="s">
        <v>19</v>
      </c>
      <c r="C415" s="71">
        <v>438.06422800000001</v>
      </c>
      <c r="D415" s="71">
        <v>438.06422800000001</v>
      </c>
      <c r="E415" s="71">
        <v>468.95994200000001</v>
      </c>
      <c r="F415" s="31">
        <f t="shared" ref="F415:F423" si="129">(D415-E415)/E415*100</f>
        <v>-6.5881349840323882</v>
      </c>
      <c r="G415" s="75">
        <v>3815</v>
      </c>
      <c r="H415" s="75">
        <v>478782.46</v>
      </c>
      <c r="I415" s="75">
        <v>363</v>
      </c>
      <c r="J415" s="72">
        <v>348.29433799999998</v>
      </c>
      <c r="K415" s="72">
        <v>348.29433799999998</v>
      </c>
      <c r="L415" s="72">
        <v>80.575607000000005</v>
      </c>
      <c r="M415" s="31">
        <f t="shared" ref="M415:M422" si="130">(K415-L415)/L415*100</f>
        <v>332.25778987926208</v>
      </c>
      <c r="N415" s="109">
        <f t="shared" ref="N415:N423" si="131">D415/D519*100</f>
        <v>49.787078927735742</v>
      </c>
    </row>
    <row r="416" spans="1:14" ht="14.25" thickBot="1">
      <c r="A416" s="276"/>
      <c r="B416" s="211" t="s">
        <v>20</v>
      </c>
      <c r="C416" s="71">
        <v>161.083259</v>
      </c>
      <c r="D416" s="71">
        <v>161.083259</v>
      </c>
      <c r="E416" s="71">
        <v>145.28663800000001</v>
      </c>
      <c r="F416" s="31">
        <f t="shared" si="129"/>
        <v>10.87272802059057</v>
      </c>
      <c r="G416" s="75">
        <v>2076</v>
      </c>
      <c r="H416" s="75">
        <v>41520</v>
      </c>
      <c r="I416" s="75">
        <v>239</v>
      </c>
      <c r="J416" s="72">
        <v>180.208675</v>
      </c>
      <c r="K416" s="72">
        <v>180.208675</v>
      </c>
      <c r="L416" s="72">
        <v>40.847155000000001</v>
      </c>
      <c r="M416" s="31">
        <f t="shared" si="130"/>
        <v>341.17803308455626</v>
      </c>
      <c r="N416" s="109">
        <f t="shared" si="131"/>
        <v>51.240329664984216</v>
      </c>
    </row>
    <row r="417" spans="1:14" ht="14.25" thickBot="1">
      <c r="A417" s="276"/>
      <c r="B417" s="211" t="s">
        <v>21</v>
      </c>
      <c r="C417" s="71">
        <v>26.629829000000001</v>
      </c>
      <c r="D417" s="71">
        <v>26.629829000000001</v>
      </c>
      <c r="E417" s="71">
        <v>21.90277</v>
      </c>
      <c r="F417" s="31">
        <f t="shared" si="129"/>
        <v>21.582014512319677</v>
      </c>
      <c r="G417" s="75">
        <v>37</v>
      </c>
      <c r="H417" s="75">
        <v>24507.96</v>
      </c>
      <c r="I417" s="75">
        <v>2</v>
      </c>
      <c r="J417" s="72">
        <v>0.94671000000000005</v>
      </c>
      <c r="K417" s="72">
        <v>0.94671000000000005</v>
      </c>
      <c r="L417" s="72">
        <v>26.792665</v>
      </c>
      <c r="M417" s="31">
        <f t="shared" si="130"/>
        <v>-96.466532911153109</v>
      </c>
      <c r="N417" s="109">
        <f t="shared" si="131"/>
        <v>67.272310816946757</v>
      </c>
    </row>
    <row r="418" spans="1:14" ht="14.25" thickBot="1">
      <c r="A418" s="276"/>
      <c r="B418" s="211" t="s">
        <v>22</v>
      </c>
      <c r="C418" s="71">
        <v>51.188592999999997</v>
      </c>
      <c r="D418" s="71">
        <v>51.188592999999997</v>
      </c>
      <c r="E418" s="71">
        <v>54.811847999999998</v>
      </c>
      <c r="F418" s="31">
        <f t="shared" si="129"/>
        <v>-6.6103500104575943</v>
      </c>
      <c r="G418" s="75">
        <v>4183</v>
      </c>
      <c r="H418" s="75">
        <v>40802.82</v>
      </c>
      <c r="I418" s="75">
        <v>66</v>
      </c>
      <c r="J418" s="72">
        <v>21.966139999999999</v>
      </c>
      <c r="K418" s="72">
        <v>21.966139999999999</v>
      </c>
      <c r="L418" s="72">
        <v>13.721120000000001</v>
      </c>
      <c r="M418" s="31">
        <f t="shared" si="130"/>
        <v>60.089992653660907</v>
      </c>
      <c r="N418" s="109">
        <f t="shared" si="131"/>
        <v>26.164123908027985</v>
      </c>
    </row>
    <row r="419" spans="1:14" ht="14.25" thickBot="1">
      <c r="A419" s="276"/>
      <c r="B419" s="211" t="s">
        <v>23</v>
      </c>
      <c r="C419" s="71"/>
      <c r="D419" s="71"/>
      <c r="E419" s="71">
        <v>1.7885059999999999</v>
      </c>
      <c r="F419" s="31">
        <f t="shared" si="129"/>
        <v>-100</v>
      </c>
      <c r="G419" s="75">
        <v>0</v>
      </c>
      <c r="H419" s="75">
        <v>-5.56</v>
      </c>
      <c r="I419" s="75">
        <v>1</v>
      </c>
      <c r="J419" s="72">
        <v>5.5647000000000002</v>
      </c>
      <c r="K419" s="72">
        <v>5.5647000000000002</v>
      </c>
      <c r="L419" s="72">
        <v>0</v>
      </c>
      <c r="M419" s="31" t="e">
        <f t="shared" si="130"/>
        <v>#DIV/0!</v>
      </c>
      <c r="N419" s="109">
        <f t="shared" si="131"/>
        <v>0</v>
      </c>
    </row>
    <row r="420" spans="1:14" ht="14.25" thickBot="1">
      <c r="A420" s="276"/>
      <c r="B420" s="211" t="s">
        <v>24</v>
      </c>
      <c r="C420" s="71">
        <v>8.3932300000000009</v>
      </c>
      <c r="D420" s="71">
        <v>8.3932300000000009</v>
      </c>
      <c r="E420" s="71">
        <v>3.0219849999999999</v>
      </c>
      <c r="F420" s="31">
        <f t="shared" si="129"/>
        <v>177.73896958456118</v>
      </c>
      <c r="G420" s="75">
        <v>27</v>
      </c>
      <c r="H420" s="75">
        <v>8284</v>
      </c>
      <c r="I420" s="75">
        <v>10</v>
      </c>
      <c r="J420" s="72">
        <v>4.2515910000000003</v>
      </c>
      <c r="K420" s="72">
        <v>4.2515910000000003</v>
      </c>
      <c r="L420" s="72">
        <v>0.405748</v>
      </c>
      <c r="M420" s="31">
        <f t="shared" si="130"/>
        <v>947.84028510306905</v>
      </c>
      <c r="N420" s="109">
        <f t="shared" si="131"/>
        <v>2.9340129485877733</v>
      </c>
    </row>
    <row r="421" spans="1:14" ht="14.25" thickBot="1">
      <c r="A421" s="276"/>
      <c r="B421" s="211" t="s">
        <v>25</v>
      </c>
      <c r="C421" s="71">
        <v>613.1925</v>
      </c>
      <c r="D421" s="71">
        <v>613.1925</v>
      </c>
      <c r="E421" s="71">
        <v>272.62200000000001</v>
      </c>
      <c r="F421" s="31">
        <f t="shared" si="129"/>
        <v>124.92407069128681</v>
      </c>
      <c r="G421" s="75">
        <v>3</v>
      </c>
      <c r="H421" s="75">
        <v>10843.5</v>
      </c>
      <c r="I421" s="75">
        <v>1</v>
      </c>
      <c r="J421" s="72">
        <v>28.914335000000001</v>
      </c>
      <c r="K421" s="72">
        <v>28.914335000000001</v>
      </c>
      <c r="L421" s="72">
        <v>9.2899999999999991</v>
      </c>
      <c r="M421" s="31">
        <f t="shared" si="130"/>
        <v>211.24149623250813</v>
      </c>
      <c r="N421" s="109">
        <f t="shared" si="131"/>
        <v>41.28662337453158</v>
      </c>
    </row>
    <row r="422" spans="1:14" ht="14.25" thickBot="1">
      <c r="A422" s="276"/>
      <c r="B422" s="211" t="s">
        <v>26</v>
      </c>
      <c r="C422" s="71">
        <v>43.816344999999998</v>
      </c>
      <c r="D422" s="71">
        <v>43.816344999999998</v>
      </c>
      <c r="E422" s="71">
        <v>34.546525000000003</v>
      </c>
      <c r="F422" s="31">
        <f t="shared" si="129"/>
        <v>26.832858008149863</v>
      </c>
      <c r="G422" s="75">
        <v>4079</v>
      </c>
      <c r="H422" s="75">
        <v>450069.65</v>
      </c>
      <c r="I422" s="75">
        <v>96</v>
      </c>
      <c r="J422" s="72">
        <v>37.687376999999998</v>
      </c>
      <c r="K422" s="72">
        <v>37.687376999999998</v>
      </c>
      <c r="L422" s="72">
        <v>20.837235</v>
      </c>
      <c r="M422" s="31">
        <f t="shared" si="130"/>
        <v>80.865537102211491</v>
      </c>
      <c r="N422" s="109">
        <f t="shared" si="131"/>
        <v>40.858942846774994</v>
      </c>
    </row>
    <row r="423" spans="1:14" ht="14.25" thickBot="1">
      <c r="A423" s="276"/>
      <c r="B423" s="211" t="s">
        <v>27</v>
      </c>
      <c r="C423" s="71"/>
      <c r="D423" s="71"/>
      <c r="E423" s="71"/>
      <c r="F423" s="31" t="e">
        <f t="shared" si="129"/>
        <v>#DIV/0!</v>
      </c>
      <c r="G423" s="75"/>
      <c r="H423" s="75"/>
      <c r="I423" s="75"/>
      <c r="J423" s="72"/>
      <c r="K423" s="72"/>
      <c r="L423" s="72"/>
      <c r="M423" s="31"/>
      <c r="N423" s="109">
        <f t="shared" si="131"/>
        <v>0</v>
      </c>
    </row>
    <row r="424" spans="1:14" ht="14.25" thickBot="1">
      <c r="A424" s="276"/>
      <c r="B424" s="14" t="s">
        <v>28</v>
      </c>
      <c r="C424" s="71"/>
      <c r="D424" s="71"/>
      <c r="E424" s="71"/>
      <c r="F424" s="31"/>
      <c r="G424" s="75"/>
      <c r="H424" s="75"/>
      <c r="I424" s="75"/>
      <c r="J424" s="72"/>
      <c r="K424" s="72"/>
      <c r="L424" s="72"/>
      <c r="M424" s="31"/>
      <c r="N424" s="109"/>
    </row>
    <row r="425" spans="1:14" ht="14.25" thickBot="1">
      <c r="A425" s="276"/>
      <c r="B425" s="14" t="s">
        <v>29</v>
      </c>
      <c r="C425" s="71"/>
      <c r="D425" s="71"/>
      <c r="E425" s="71"/>
      <c r="F425" s="31" t="e">
        <f>(D425-E425)/E425*100</f>
        <v>#DIV/0!</v>
      </c>
      <c r="G425" s="75"/>
      <c r="H425" s="75"/>
      <c r="I425" s="75"/>
      <c r="J425" s="72"/>
      <c r="K425" s="72"/>
      <c r="L425" s="72"/>
      <c r="M425" s="31"/>
      <c r="N425" s="109" t="e">
        <f>D425/D529*100</f>
        <v>#DIV/0!</v>
      </c>
    </row>
    <row r="426" spans="1:14" ht="14.25" thickBot="1">
      <c r="A426" s="276"/>
      <c r="B426" s="14" t="s">
        <v>30</v>
      </c>
      <c r="C426" s="71"/>
      <c r="D426" s="71"/>
      <c r="E426" s="71"/>
      <c r="F426" s="31"/>
      <c r="G426" s="75"/>
      <c r="H426" s="75"/>
      <c r="I426" s="75"/>
      <c r="J426" s="72"/>
      <c r="K426" s="72"/>
      <c r="L426" s="72"/>
      <c r="M426" s="31"/>
      <c r="N426" s="109" t="e">
        <f>D426/D530*100</f>
        <v>#DIV/0!</v>
      </c>
    </row>
    <row r="427" spans="1:14" ht="14.25" thickBot="1">
      <c r="A427" s="279"/>
      <c r="B427" s="15" t="s">
        <v>133</v>
      </c>
      <c r="C427" s="16">
        <f>C415+C417+C418+C419+C420+C421+C422+C423</f>
        <v>1181.284725</v>
      </c>
      <c r="D427" s="16">
        <f t="shared" ref="D427:L427" si="132">D415+D417+D418+D419+D420+D421+D422+D423</f>
        <v>1181.284725</v>
      </c>
      <c r="E427" s="16">
        <f t="shared" si="132"/>
        <v>857.65357599999993</v>
      </c>
      <c r="F427" s="16">
        <f>(D427-E427)/E427*100</f>
        <v>37.73448371886694</v>
      </c>
      <c r="G427" s="16">
        <f t="shared" si="132"/>
        <v>12144</v>
      </c>
      <c r="H427" s="16">
        <f t="shared" si="132"/>
        <v>1013284.83</v>
      </c>
      <c r="I427" s="16">
        <f t="shared" si="132"/>
        <v>539</v>
      </c>
      <c r="J427" s="16">
        <f t="shared" si="132"/>
        <v>447.62519099999997</v>
      </c>
      <c r="K427" s="16">
        <f t="shared" si="132"/>
        <v>447.62519099999997</v>
      </c>
      <c r="L427" s="16">
        <f t="shared" si="132"/>
        <v>151.62237500000001</v>
      </c>
      <c r="M427" s="16">
        <f t="shared" ref="M427:M430" si="133">(K427-L427)/L427*100</f>
        <v>195.22370362553676</v>
      </c>
      <c r="N427" s="110">
        <f>D427/D531*100</f>
        <v>39.457397110907124</v>
      </c>
    </row>
    <row r="428" spans="1:14" ht="15" thickTop="1" thickBot="1">
      <c r="A428" s="276" t="s">
        <v>31</v>
      </c>
      <c r="B428" s="211" t="s">
        <v>19</v>
      </c>
      <c r="C428" s="19">
        <v>95.433750000000003</v>
      </c>
      <c r="D428" s="19">
        <v>95.433750000000003</v>
      </c>
      <c r="E428" s="19">
        <v>93.160922999999997</v>
      </c>
      <c r="F428" s="31">
        <f>(D428-E428)/E428*100</f>
        <v>2.4396784905190416</v>
      </c>
      <c r="G428" s="20">
        <v>781</v>
      </c>
      <c r="H428" s="20">
        <v>110027.1976</v>
      </c>
      <c r="I428" s="20">
        <v>106</v>
      </c>
      <c r="J428" s="19">
        <v>27.825506000000001</v>
      </c>
      <c r="K428" s="20">
        <v>27.825506000000001</v>
      </c>
      <c r="L428" s="20">
        <v>24.159661</v>
      </c>
      <c r="M428" s="31">
        <f t="shared" si="133"/>
        <v>15.173412408394309</v>
      </c>
      <c r="N428" s="109">
        <f>D428/D519*100</f>
        <v>10.846280841766886</v>
      </c>
    </row>
    <row r="429" spans="1:14" ht="14.25" thickBot="1">
      <c r="A429" s="276"/>
      <c r="B429" s="211" t="s">
        <v>20</v>
      </c>
      <c r="C429" s="20">
        <v>33.680695</v>
      </c>
      <c r="D429" s="20">
        <v>33.680695</v>
      </c>
      <c r="E429" s="20">
        <v>31.790800000000001</v>
      </c>
      <c r="F429" s="31">
        <f>(D429-E429)/E429*100</f>
        <v>5.9447859129056182</v>
      </c>
      <c r="G429" s="20">
        <v>396</v>
      </c>
      <c r="H429" s="20">
        <v>7920</v>
      </c>
      <c r="I429" s="21">
        <v>66</v>
      </c>
      <c r="J429" s="20">
        <v>17.204626000000001</v>
      </c>
      <c r="K429" s="20">
        <v>17.204626000000001</v>
      </c>
      <c r="L429" s="20">
        <v>11.061458</v>
      </c>
      <c r="M429" s="31">
        <f t="shared" si="133"/>
        <v>55.536693264124871</v>
      </c>
      <c r="N429" s="109">
        <f>D429/D520*100</f>
        <v>10.713775757080912</v>
      </c>
    </row>
    <row r="430" spans="1:14" ht="14.25" thickBot="1">
      <c r="A430" s="276"/>
      <c r="B430" s="211" t="s">
        <v>21</v>
      </c>
      <c r="C430" s="20">
        <v>3.6244969999999999</v>
      </c>
      <c r="D430" s="20">
        <v>3.6244969999999999</v>
      </c>
      <c r="E430" s="20"/>
      <c r="F430" s="31" t="e">
        <f>(D430-E430)/E430*100</f>
        <v>#DIV/0!</v>
      </c>
      <c r="G430" s="20">
        <v>2</v>
      </c>
      <c r="H430" s="20">
        <v>1600.6864889999999</v>
      </c>
      <c r="I430" s="20"/>
      <c r="J430" s="20"/>
      <c r="K430" s="20"/>
      <c r="L430" s="20"/>
      <c r="M430" s="31" t="e">
        <f t="shared" si="133"/>
        <v>#DIV/0!</v>
      </c>
      <c r="N430" s="109">
        <f>D430/D521*100</f>
        <v>9.1562093297366296</v>
      </c>
    </row>
    <row r="431" spans="1:14" ht="14.25" thickBot="1">
      <c r="A431" s="276"/>
      <c r="B431" s="211" t="s">
        <v>22</v>
      </c>
      <c r="C431" s="20">
        <v>4.7551059999999996</v>
      </c>
      <c r="D431" s="20">
        <v>4.7551059999999996</v>
      </c>
      <c r="E431" s="20">
        <v>3.1144820000000002</v>
      </c>
      <c r="F431" s="31">
        <f>(D431-E431)/E431*100</f>
        <v>52.67726703830683</v>
      </c>
      <c r="G431" s="20">
        <v>230</v>
      </c>
      <c r="H431" s="20">
        <v>528.9</v>
      </c>
      <c r="I431" s="20">
        <v>6</v>
      </c>
      <c r="J431" s="20">
        <v>9.7140000000000004</v>
      </c>
      <c r="K431" s="20">
        <v>9.7140000000000004</v>
      </c>
      <c r="L431" s="20"/>
      <c r="M431" s="31"/>
      <c r="N431" s="109">
        <f>D431/D522*100</f>
        <v>2.4304864675574755</v>
      </c>
    </row>
    <row r="432" spans="1:14" ht="14.25" thickBot="1">
      <c r="A432" s="276"/>
      <c r="B432" s="211" t="s">
        <v>23</v>
      </c>
      <c r="C432" s="20"/>
      <c r="D432" s="20"/>
      <c r="E432" s="20"/>
      <c r="F432" s="31"/>
      <c r="G432" s="20"/>
      <c r="H432" s="20"/>
      <c r="I432" s="20"/>
      <c r="J432" s="20"/>
      <c r="K432" s="20"/>
      <c r="L432" s="20"/>
      <c r="M432" s="31"/>
      <c r="N432" s="109"/>
    </row>
    <row r="433" spans="1:14" ht="14.25" thickBot="1">
      <c r="A433" s="276"/>
      <c r="B433" s="211" t="s">
        <v>24</v>
      </c>
      <c r="C433" s="20">
        <v>2.0379040000000002</v>
      </c>
      <c r="D433" s="20">
        <v>2.0379040000000002</v>
      </c>
      <c r="E433" s="20">
        <v>1.819841</v>
      </c>
      <c r="F433" s="31">
        <f>(D433-E433)/E433*100</f>
        <v>11.982530341936473</v>
      </c>
      <c r="G433" s="20">
        <v>63</v>
      </c>
      <c r="H433" s="20">
        <v>13064</v>
      </c>
      <c r="I433" s="20"/>
      <c r="J433" s="20"/>
      <c r="K433" s="20"/>
      <c r="L433" s="20">
        <v>30.042154</v>
      </c>
      <c r="M433" s="31">
        <f>(K433-L433)/L433*100</f>
        <v>-100</v>
      </c>
      <c r="N433" s="109">
        <f>D433/D524*100</f>
        <v>0.71238804655404619</v>
      </c>
    </row>
    <row r="434" spans="1:14" ht="14.25" thickBot="1">
      <c r="A434" s="276"/>
      <c r="B434" s="211" t="s">
        <v>25</v>
      </c>
      <c r="C434" s="22">
        <v>541.52762600000005</v>
      </c>
      <c r="D434" s="22">
        <v>541.52762600000005</v>
      </c>
      <c r="E434" s="22">
        <v>265.2276</v>
      </c>
      <c r="F434" s="31">
        <f>(D434-E434)/E434*100</f>
        <v>104.17468845625419</v>
      </c>
      <c r="G434" s="22">
        <v>68</v>
      </c>
      <c r="H434" s="22">
        <v>7746.12</v>
      </c>
      <c r="I434" s="22">
        <v>218</v>
      </c>
      <c r="J434" s="22">
        <v>23.780999999999999</v>
      </c>
      <c r="K434" s="22">
        <v>23.780999999999999</v>
      </c>
      <c r="L434" s="22">
        <v>3.9698000000000002</v>
      </c>
      <c r="M434" s="31"/>
      <c r="N434" s="109">
        <f>D434/D525*100</f>
        <v>36.461383890974204</v>
      </c>
    </row>
    <row r="435" spans="1:14" ht="14.25" thickBot="1">
      <c r="A435" s="276"/>
      <c r="B435" s="211" t="s">
        <v>26</v>
      </c>
      <c r="C435" s="20">
        <v>4.26</v>
      </c>
      <c r="D435" s="20">
        <v>4.26</v>
      </c>
      <c r="E435" s="20">
        <v>3.82</v>
      </c>
      <c r="F435" s="31">
        <f>(D435-E435)/E435*100</f>
        <v>11.518324607329843</v>
      </c>
      <c r="G435" s="20">
        <v>1360</v>
      </c>
      <c r="H435" s="20">
        <v>72641.22</v>
      </c>
      <c r="I435" s="20">
        <v>57</v>
      </c>
      <c r="J435" s="20">
        <v>8.4309030000000007</v>
      </c>
      <c r="K435" s="20">
        <v>8.4309030000000007</v>
      </c>
      <c r="L435" s="20">
        <v>3.7842850000000001</v>
      </c>
      <c r="M435" s="31">
        <f>(K435-L435)/L435*100</f>
        <v>122.78721079411304</v>
      </c>
      <c r="N435" s="109">
        <f>D435/D526*100</f>
        <v>3.9724695550772542</v>
      </c>
    </row>
    <row r="436" spans="1:14" ht="14.25" thickBot="1">
      <c r="A436" s="276"/>
      <c r="B436" s="211" t="s">
        <v>27</v>
      </c>
      <c r="C436" s="20"/>
      <c r="D436" s="20"/>
      <c r="E436" s="20"/>
      <c r="F436" s="31"/>
      <c r="G436" s="20"/>
      <c r="H436" s="20"/>
      <c r="I436" s="20"/>
      <c r="J436" s="20"/>
      <c r="K436" s="20"/>
      <c r="L436" s="20"/>
      <c r="M436" s="31"/>
      <c r="N436" s="109"/>
    </row>
    <row r="437" spans="1:14" ht="14.25" thickBot="1">
      <c r="A437" s="276"/>
      <c r="B437" s="14" t="s">
        <v>28</v>
      </c>
      <c r="C437" s="40"/>
      <c r="D437" s="40"/>
      <c r="E437" s="40"/>
      <c r="F437" s="31"/>
      <c r="G437" s="40"/>
      <c r="H437" s="40"/>
      <c r="I437" s="40"/>
      <c r="J437" s="40"/>
      <c r="K437" s="40"/>
      <c r="L437" s="40"/>
      <c r="M437" s="31"/>
      <c r="N437" s="109"/>
    </row>
    <row r="438" spans="1:14" ht="14.25" thickBot="1">
      <c r="A438" s="276"/>
      <c r="B438" s="14" t="s">
        <v>29</v>
      </c>
      <c r="C438" s="40"/>
      <c r="D438" s="40"/>
      <c r="E438" s="40"/>
      <c r="F438" s="31"/>
      <c r="G438" s="40"/>
      <c r="H438" s="40"/>
      <c r="I438" s="40"/>
      <c r="J438" s="40"/>
      <c r="K438" s="40"/>
      <c r="L438" s="40"/>
      <c r="M438" s="31"/>
      <c r="N438" s="109"/>
    </row>
    <row r="439" spans="1:14" ht="14.25" thickBot="1">
      <c r="A439" s="276"/>
      <c r="B439" s="14" t="s">
        <v>30</v>
      </c>
      <c r="C439" s="40"/>
      <c r="D439" s="40"/>
      <c r="E439" s="40"/>
      <c r="F439" s="31"/>
      <c r="G439" s="40"/>
      <c r="H439" s="40"/>
      <c r="I439" s="40"/>
      <c r="J439" s="40"/>
      <c r="K439" s="40"/>
      <c r="L439" s="40"/>
      <c r="M439" s="31"/>
      <c r="N439" s="109"/>
    </row>
    <row r="440" spans="1:14" ht="14.25" thickBot="1">
      <c r="A440" s="279"/>
      <c r="B440" s="15" t="s">
        <v>133</v>
      </c>
      <c r="C440" s="16">
        <f t="shared" ref="C440:L440" si="134">C428+C430+C431+C432+C433+C434+C435+C436</f>
        <v>651.63888300000008</v>
      </c>
      <c r="D440" s="16">
        <f t="shared" si="134"/>
        <v>651.63888300000008</v>
      </c>
      <c r="E440" s="16">
        <f t="shared" si="134"/>
        <v>367.14284599999996</v>
      </c>
      <c r="F440" s="16">
        <f>(D440-E440)/E440*100</f>
        <v>77.48919530901064</v>
      </c>
      <c r="G440" s="16">
        <f t="shared" si="134"/>
        <v>2504</v>
      </c>
      <c r="H440" s="16">
        <f t="shared" si="134"/>
        <v>205608.12408899999</v>
      </c>
      <c r="I440" s="16">
        <f t="shared" si="134"/>
        <v>387</v>
      </c>
      <c r="J440" s="16">
        <f t="shared" si="134"/>
        <v>69.751408999999995</v>
      </c>
      <c r="K440" s="16">
        <f t="shared" si="134"/>
        <v>69.751408999999995</v>
      </c>
      <c r="L440" s="16">
        <f t="shared" si="134"/>
        <v>61.955899999999993</v>
      </c>
      <c r="M440" s="16">
        <f t="shared" ref="M440:M444" si="135">(K440-L440)/L440*100</f>
        <v>12.582351317630772</v>
      </c>
      <c r="N440" s="110">
        <f>D440/D531*100</f>
        <v>21.766110773538486</v>
      </c>
    </row>
    <row r="441" spans="1:14" ht="14.25" thickTop="1">
      <c r="A441" s="229" t="s">
        <v>32</v>
      </c>
      <c r="B441" s="18" t="s">
        <v>19</v>
      </c>
      <c r="C441" s="105">
        <v>154.49</v>
      </c>
      <c r="D441" s="105">
        <v>154.49</v>
      </c>
      <c r="E441" s="91">
        <v>125.27679100000002</v>
      </c>
      <c r="F441" s="111">
        <f>(D441-E441)/E441*100</f>
        <v>23.318931437188546</v>
      </c>
      <c r="G441" s="72">
        <v>1293</v>
      </c>
      <c r="H441" s="72">
        <v>274090.24717358471</v>
      </c>
      <c r="I441" s="72">
        <v>128</v>
      </c>
      <c r="J441" s="72">
        <v>88</v>
      </c>
      <c r="K441" s="72">
        <v>88</v>
      </c>
      <c r="L441" s="72">
        <v>53.9</v>
      </c>
      <c r="M441" s="111">
        <f t="shared" si="135"/>
        <v>63.265306122448983</v>
      </c>
      <c r="N441" s="112">
        <f t="shared" ref="N441:N446" si="136">D441/D519*100</f>
        <v>17.558169172274653</v>
      </c>
    </row>
    <row r="442" spans="1:14">
      <c r="A442" s="218"/>
      <c r="B442" s="211" t="s">
        <v>20</v>
      </c>
      <c r="C442" s="105">
        <v>51.06</v>
      </c>
      <c r="D442" s="105">
        <v>51.06</v>
      </c>
      <c r="E442" s="91">
        <v>39.686704000000006</v>
      </c>
      <c r="F442" s="31">
        <f>(D442-E442)/E442*100</f>
        <v>28.657698558187132</v>
      </c>
      <c r="G442" s="72">
        <v>646</v>
      </c>
      <c r="H442" s="72">
        <v>12188.67924528302</v>
      </c>
      <c r="I442" s="72">
        <v>102</v>
      </c>
      <c r="J442" s="72">
        <v>46</v>
      </c>
      <c r="K442" s="72">
        <v>46</v>
      </c>
      <c r="L442" s="72">
        <v>18.899999999999999</v>
      </c>
      <c r="M442" s="31">
        <f t="shared" si="135"/>
        <v>143.38624338624339</v>
      </c>
      <c r="N442" s="109">
        <f t="shared" si="136"/>
        <v>16.242105163107574</v>
      </c>
    </row>
    <row r="443" spans="1:14">
      <c r="A443" s="218"/>
      <c r="B443" s="211" t="s">
        <v>21</v>
      </c>
      <c r="C443" s="105">
        <v>5.12</v>
      </c>
      <c r="D443" s="105">
        <v>5.12</v>
      </c>
      <c r="E443" s="91">
        <v>5.116981</v>
      </c>
      <c r="F443" s="31">
        <f>(D443-E443)/E443*100</f>
        <v>5.8999632791290516E-2</v>
      </c>
      <c r="G443" s="72">
        <v>74</v>
      </c>
      <c r="H443" s="72">
        <v>16584.7</v>
      </c>
      <c r="I443" s="72">
        <v>0</v>
      </c>
      <c r="J443" s="72">
        <v>0</v>
      </c>
      <c r="K443" s="72">
        <v>0</v>
      </c>
      <c r="L443" s="72">
        <v>0</v>
      </c>
      <c r="M443" s="31" t="e">
        <f t="shared" si="135"/>
        <v>#DIV/0!</v>
      </c>
      <c r="N443" s="109">
        <f t="shared" si="136"/>
        <v>12.934151074825431</v>
      </c>
    </row>
    <row r="444" spans="1:14">
      <c r="A444" s="218"/>
      <c r="B444" s="211" t="s">
        <v>22</v>
      </c>
      <c r="C444" s="105">
        <v>1.68</v>
      </c>
      <c r="D444" s="105">
        <v>1.68</v>
      </c>
      <c r="E444" s="91">
        <v>0.219056</v>
      </c>
      <c r="F444" s="31">
        <f>(D444-E444)/E444*100</f>
        <v>666.92717843839023</v>
      </c>
      <c r="G444" s="72">
        <v>10</v>
      </c>
      <c r="H444" s="72">
        <v>902</v>
      </c>
      <c r="I444" s="72">
        <v>3</v>
      </c>
      <c r="J444" s="72">
        <v>2</v>
      </c>
      <c r="K444" s="72">
        <v>2</v>
      </c>
      <c r="L444" s="72">
        <v>1</v>
      </c>
      <c r="M444" s="31">
        <f t="shared" si="135"/>
        <v>100</v>
      </c>
      <c r="N444" s="109">
        <f t="shared" si="136"/>
        <v>0.85870162841723374</v>
      </c>
    </row>
    <row r="445" spans="1:14">
      <c r="A445" s="218"/>
      <c r="B445" s="211" t="s">
        <v>23</v>
      </c>
      <c r="C445" s="105">
        <v>0</v>
      </c>
      <c r="D445" s="105">
        <v>0</v>
      </c>
      <c r="E445" s="91">
        <v>4.2452999999999998E-2</v>
      </c>
      <c r="F445" s="31"/>
      <c r="G445" s="72"/>
      <c r="H445" s="72"/>
      <c r="I445" s="72">
        <v>0</v>
      </c>
      <c r="J445" s="72">
        <v>0</v>
      </c>
      <c r="K445" s="72">
        <v>0</v>
      </c>
      <c r="L445" s="72">
        <v>0</v>
      </c>
      <c r="M445" s="31"/>
      <c r="N445" s="109">
        <f t="shared" si="136"/>
        <v>0</v>
      </c>
    </row>
    <row r="446" spans="1:14">
      <c r="A446" s="218"/>
      <c r="B446" s="211" t="s">
        <v>24</v>
      </c>
      <c r="C446" s="105">
        <v>9.09</v>
      </c>
      <c r="D446" s="105">
        <v>9.09</v>
      </c>
      <c r="E446" s="91">
        <v>13.049535000000001</v>
      </c>
      <c r="F446" s="31">
        <f>(D446-E446)/E446*100</f>
        <v>-30.342345531852288</v>
      </c>
      <c r="G446" s="72">
        <v>13</v>
      </c>
      <c r="H446" s="72">
        <v>6098.65</v>
      </c>
      <c r="I446" s="72">
        <v>0</v>
      </c>
      <c r="J446" s="72">
        <v>0</v>
      </c>
      <c r="K446" s="72">
        <v>0</v>
      </c>
      <c r="L446" s="72">
        <v>0</v>
      </c>
      <c r="M446" s="31"/>
      <c r="N446" s="109">
        <f t="shared" si="136"/>
        <v>3.1775821349662592</v>
      </c>
    </row>
    <row r="447" spans="1:14">
      <c r="A447" s="218"/>
      <c r="B447" s="211" t="s">
        <v>25</v>
      </c>
      <c r="C447" s="105"/>
      <c r="D447" s="105"/>
      <c r="E447" s="91">
        <v>0</v>
      </c>
      <c r="F447" s="31"/>
      <c r="G447" s="74"/>
      <c r="H447" s="74"/>
      <c r="I447" s="72">
        <v>0</v>
      </c>
      <c r="J447" s="72">
        <v>0</v>
      </c>
      <c r="K447" s="72">
        <v>0</v>
      </c>
      <c r="L447" s="72">
        <v>0</v>
      </c>
      <c r="M447" s="31"/>
      <c r="N447" s="109"/>
    </row>
    <row r="448" spans="1:14">
      <c r="A448" s="218"/>
      <c r="B448" s="211" t="s">
        <v>26</v>
      </c>
      <c r="C448" s="105">
        <v>29.730000000000008</v>
      </c>
      <c r="D448" s="105">
        <v>29.730000000000008</v>
      </c>
      <c r="E448" s="91">
        <v>14.876402000000017</v>
      </c>
      <c r="F448" s="31">
        <f>(D448-E448)/E448*100</f>
        <v>99.846710246200487</v>
      </c>
      <c r="G448" s="72">
        <v>406</v>
      </c>
      <c r="H448" s="72">
        <v>446229.43500000151</v>
      </c>
      <c r="I448" s="72">
        <v>7</v>
      </c>
      <c r="J448" s="72">
        <v>2</v>
      </c>
      <c r="K448" s="72">
        <v>2</v>
      </c>
      <c r="L448" s="72">
        <v>1</v>
      </c>
      <c r="M448" s="31">
        <f>(K448-L448)/L448*100</f>
        <v>100</v>
      </c>
      <c r="N448" s="109">
        <f>D448/D526*100</f>
        <v>27.723361472405351</v>
      </c>
    </row>
    <row r="449" spans="1:14">
      <c r="A449" s="218"/>
      <c r="B449" s="211" t="s">
        <v>27</v>
      </c>
      <c r="C449" s="105"/>
      <c r="D449" s="105"/>
      <c r="E449" s="91">
        <v>0</v>
      </c>
      <c r="F449" s="31"/>
      <c r="G449" s="72"/>
      <c r="H449" s="72"/>
      <c r="I449" s="72">
        <v>0</v>
      </c>
      <c r="J449" s="72">
        <v>0</v>
      </c>
      <c r="K449" s="72">
        <v>0</v>
      </c>
      <c r="L449" s="72">
        <v>0</v>
      </c>
      <c r="M449" s="31"/>
      <c r="N449" s="109"/>
    </row>
    <row r="450" spans="1:14">
      <c r="A450" s="218"/>
      <c r="B450" s="14" t="s">
        <v>28</v>
      </c>
      <c r="C450" s="105"/>
      <c r="D450" s="105"/>
      <c r="E450" s="91">
        <v>0</v>
      </c>
      <c r="F450" s="31"/>
      <c r="G450" s="72"/>
      <c r="H450" s="72"/>
      <c r="I450" s="72">
        <v>0</v>
      </c>
      <c r="J450" s="72">
        <v>0</v>
      </c>
      <c r="K450" s="72">
        <v>0</v>
      </c>
      <c r="L450" s="72">
        <v>0</v>
      </c>
      <c r="M450" s="31"/>
      <c r="N450" s="109"/>
    </row>
    <row r="451" spans="1:14">
      <c r="A451" s="218"/>
      <c r="B451" s="14" t="s">
        <v>29</v>
      </c>
      <c r="C451" s="105"/>
      <c r="D451" s="105"/>
      <c r="E451" s="91">
        <v>0</v>
      </c>
      <c r="F451" s="31"/>
      <c r="G451" s="72"/>
      <c r="H451" s="72"/>
      <c r="I451" s="72">
        <v>0</v>
      </c>
      <c r="J451" s="72">
        <v>0</v>
      </c>
      <c r="K451" s="72">
        <v>0</v>
      </c>
      <c r="L451" s="72">
        <v>0</v>
      </c>
      <c r="M451" s="31"/>
      <c r="N451" s="109"/>
    </row>
    <row r="452" spans="1:14">
      <c r="A452" s="218"/>
      <c r="B452" s="14" t="s">
        <v>30</v>
      </c>
      <c r="C452" s="105"/>
      <c r="D452" s="105"/>
      <c r="E452" s="91">
        <v>0</v>
      </c>
      <c r="F452" s="31"/>
      <c r="G452" s="72"/>
      <c r="H452" s="72"/>
      <c r="I452" s="72">
        <v>0</v>
      </c>
      <c r="J452" s="72">
        <v>0</v>
      </c>
      <c r="K452" s="72">
        <v>0</v>
      </c>
      <c r="L452" s="72">
        <v>0</v>
      </c>
      <c r="M452" s="31"/>
      <c r="N452" s="109"/>
    </row>
    <row r="453" spans="1:14" ht="14.25" thickBot="1">
      <c r="A453" s="216"/>
      <c r="B453" s="15" t="s">
        <v>133</v>
      </c>
      <c r="C453" s="16">
        <f t="shared" ref="C453:L453" si="137">C441+C443+C444+C445+C446+C447+C448+C449</f>
        <v>200.11000000000004</v>
      </c>
      <c r="D453" s="16">
        <f t="shared" si="137"/>
        <v>200.11000000000004</v>
      </c>
      <c r="E453" s="16">
        <f t="shared" si="137"/>
        <v>158.58121800000001</v>
      </c>
      <c r="F453" s="16">
        <f>(D453-E453)/E453*100</f>
        <v>26.187705280457635</v>
      </c>
      <c r="G453" s="16">
        <f t="shared" si="137"/>
        <v>1796</v>
      </c>
      <c r="H453" s="16">
        <f t="shared" si="137"/>
        <v>743905.03217358631</v>
      </c>
      <c r="I453" s="16">
        <f t="shared" si="137"/>
        <v>138</v>
      </c>
      <c r="J453" s="16">
        <f t="shared" si="137"/>
        <v>92</v>
      </c>
      <c r="K453" s="16">
        <f t="shared" si="137"/>
        <v>92</v>
      </c>
      <c r="L453" s="16">
        <f t="shared" si="137"/>
        <v>55.9</v>
      </c>
      <c r="M453" s="16">
        <f t="shared" ref="M453:M455" si="138">(K453-L453)/L453*100</f>
        <v>64.579606440071558</v>
      </c>
      <c r="N453" s="110">
        <f>D453/D531*100</f>
        <v>6.6840953487006498</v>
      </c>
    </row>
    <row r="454" spans="1:14" ht="14.25" thickTop="1">
      <c r="A454" s="218" t="s">
        <v>33</v>
      </c>
      <c r="B454" s="211" t="s">
        <v>19</v>
      </c>
      <c r="C454" s="32">
        <v>38.428466</v>
      </c>
      <c r="D454" s="32">
        <v>38.428466</v>
      </c>
      <c r="E454" s="32">
        <v>23.489599999999999</v>
      </c>
      <c r="F454" s="31">
        <f>(D454-E454)/E454*100</f>
        <v>63.59778795722363</v>
      </c>
      <c r="G454" s="122">
        <v>176</v>
      </c>
      <c r="H454" s="122">
        <v>18734.344819000002</v>
      </c>
      <c r="I454" s="122">
        <v>0</v>
      </c>
      <c r="J454" s="122">
        <v>10.015146</v>
      </c>
      <c r="K454" s="122">
        <v>10.015146</v>
      </c>
      <c r="L454" s="122">
        <v>23.909773000000001</v>
      </c>
      <c r="M454" s="31">
        <f t="shared" si="138"/>
        <v>-58.112751635074076</v>
      </c>
      <c r="N454" s="109">
        <f>D454/D519*100</f>
        <v>4.3674898508576909</v>
      </c>
    </row>
    <row r="455" spans="1:14">
      <c r="A455" s="218"/>
      <c r="B455" s="211" t="s">
        <v>20</v>
      </c>
      <c r="C455" s="31">
        <v>13.064693</v>
      </c>
      <c r="D455" s="31">
        <v>13.064693</v>
      </c>
      <c r="E455" s="31">
        <v>9.0767089999999993</v>
      </c>
      <c r="F455" s="31">
        <f>(D455-E455)/E455*100</f>
        <v>43.936453179230497</v>
      </c>
      <c r="G455" s="122">
        <v>90</v>
      </c>
      <c r="H455" s="122">
        <v>1760</v>
      </c>
      <c r="I455" s="122">
        <v>0</v>
      </c>
      <c r="J455" s="122">
        <v>3.6487859999999999</v>
      </c>
      <c r="K455" s="122">
        <v>3.6487859999999999</v>
      </c>
      <c r="L455" s="122">
        <v>15.667961999999999</v>
      </c>
      <c r="M455" s="31">
        <f t="shared" si="138"/>
        <v>-76.711802083768148</v>
      </c>
      <c r="N455" s="109">
        <f>D455/D520*100</f>
        <v>4.1558581596105633</v>
      </c>
    </row>
    <row r="456" spans="1:14">
      <c r="A456" s="218"/>
      <c r="B456" s="211" t="s">
        <v>21</v>
      </c>
      <c r="C456" s="31">
        <v>2.736361</v>
      </c>
      <c r="D456" s="31">
        <v>2.736361</v>
      </c>
      <c r="E456" s="31">
        <v>9.9997279999999993</v>
      </c>
      <c r="F456" s="31">
        <f>(D456-E456)/E456*100</f>
        <v>-72.63564568956275</v>
      </c>
      <c r="G456" s="122">
        <v>1</v>
      </c>
      <c r="H456" s="122">
        <v>2900.5432000000001</v>
      </c>
      <c r="I456" s="122">
        <v>0</v>
      </c>
      <c r="J456" s="122">
        <v>0</v>
      </c>
      <c r="K456" s="122">
        <v>0</v>
      </c>
      <c r="L456" s="122">
        <v>0</v>
      </c>
      <c r="M456" s="31"/>
      <c r="N456" s="109">
        <f>D456/D521*100</f>
        <v>6.91259893930867</v>
      </c>
    </row>
    <row r="457" spans="1:14">
      <c r="A457" s="218"/>
      <c r="B457" s="211" t="s">
        <v>22</v>
      </c>
      <c r="C457" s="31">
        <v>5.0792830000000002</v>
      </c>
      <c r="D457" s="31">
        <v>5.0792830000000002</v>
      </c>
      <c r="E457" s="31">
        <v>3.9698329999999999</v>
      </c>
      <c r="F457" s="31">
        <f>(D457-E457)/E457*100</f>
        <v>27.94701943381498</v>
      </c>
      <c r="G457" s="122">
        <v>177</v>
      </c>
      <c r="H457" s="122">
        <v>12088.8</v>
      </c>
      <c r="I457" s="122">
        <v>0</v>
      </c>
      <c r="J457" s="122">
        <v>0.34899999999999998</v>
      </c>
      <c r="K457" s="122">
        <v>0.34899999999999998</v>
      </c>
      <c r="L457" s="122">
        <v>1.0329999999999999</v>
      </c>
      <c r="M457" s="31">
        <f t="shared" ref="M457:M462" si="139">(K457-L457)/L457*100</f>
        <v>-66.214908034849955</v>
      </c>
      <c r="N457" s="109">
        <f>D457/D522*100</f>
        <v>2.5961836805309364</v>
      </c>
    </row>
    <row r="458" spans="1:14">
      <c r="A458" s="218"/>
      <c r="B458" s="211" t="s">
        <v>23</v>
      </c>
      <c r="C458" s="31">
        <v>0</v>
      </c>
      <c r="D458" s="31">
        <v>0</v>
      </c>
      <c r="E458" s="31">
        <v>0</v>
      </c>
      <c r="F458" s="31"/>
      <c r="G458" s="122">
        <v>0</v>
      </c>
      <c r="H458" s="122">
        <v>0</v>
      </c>
      <c r="I458" s="122">
        <v>0</v>
      </c>
      <c r="J458" s="122">
        <v>0</v>
      </c>
      <c r="K458" s="122">
        <v>0</v>
      </c>
      <c r="L458" s="122">
        <v>0</v>
      </c>
      <c r="M458" s="31"/>
      <c r="N458" s="109"/>
    </row>
    <row r="459" spans="1:14">
      <c r="A459" s="218"/>
      <c r="B459" s="211" t="s">
        <v>24</v>
      </c>
      <c r="C459" s="31">
        <v>11.943395000000001</v>
      </c>
      <c r="D459" s="31">
        <v>11.943395000000001</v>
      </c>
      <c r="E459" s="31">
        <v>2.3797160000000002</v>
      </c>
      <c r="F459" s="31">
        <f>(D459-E459)/E459*100</f>
        <v>401.88320791220463</v>
      </c>
      <c r="G459" s="122">
        <v>14</v>
      </c>
      <c r="H459" s="122">
        <v>19642.38</v>
      </c>
      <c r="I459" s="122">
        <v>3</v>
      </c>
      <c r="J459" s="122">
        <v>4.9665400000000002</v>
      </c>
      <c r="K459" s="122">
        <v>4.9665400000000002</v>
      </c>
      <c r="L459" s="122">
        <v>3.71515</v>
      </c>
      <c r="M459" s="31">
        <f t="shared" si="139"/>
        <v>33.683431355396152</v>
      </c>
      <c r="N459" s="109">
        <f>D459/D524*100</f>
        <v>4.1750405481678046</v>
      </c>
    </row>
    <row r="460" spans="1:14">
      <c r="A460" s="218"/>
      <c r="B460" s="211" t="s">
        <v>25</v>
      </c>
      <c r="C460" s="33">
        <v>330.48851999999999</v>
      </c>
      <c r="D460" s="33">
        <v>330.48851999999999</v>
      </c>
      <c r="E460" s="33">
        <v>116.48702</v>
      </c>
      <c r="F460" s="31">
        <f>(D460-E460)/E460*100</f>
        <v>183.71274327388579</v>
      </c>
      <c r="G460" s="124">
        <v>84</v>
      </c>
      <c r="H460" s="124">
        <v>7111.7</v>
      </c>
      <c r="I460" s="124">
        <v>2</v>
      </c>
      <c r="J460" s="124">
        <v>0.7</v>
      </c>
      <c r="K460" s="124">
        <v>0.7</v>
      </c>
      <c r="L460" s="124">
        <v>27.72</v>
      </c>
      <c r="M460" s="31">
        <f t="shared" si="139"/>
        <v>-97.474747474747474</v>
      </c>
      <c r="N460" s="109">
        <f>D460/D525*100</f>
        <v>22.25199273449422</v>
      </c>
    </row>
    <row r="461" spans="1:14">
      <c r="A461" s="218"/>
      <c r="B461" s="211" t="s">
        <v>26</v>
      </c>
      <c r="C461" s="31">
        <v>4.6156940000000004</v>
      </c>
      <c r="D461" s="31">
        <v>4.6156940000000004</v>
      </c>
      <c r="E461" s="31">
        <v>2.3653710000000001</v>
      </c>
      <c r="F461" s="31">
        <f>(D461-E461)/E461*100</f>
        <v>95.136154117049728</v>
      </c>
      <c r="G461" s="122">
        <v>191</v>
      </c>
      <c r="H461" s="122">
        <v>26887.5</v>
      </c>
      <c r="I461" s="122">
        <v>0</v>
      </c>
      <c r="J461" s="122">
        <v>9.5511730000000004</v>
      </c>
      <c r="K461" s="122">
        <v>9.5511730000000004</v>
      </c>
      <c r="L461" s="122">
        <v>7.2752819999999998</v>
      </c>
      <c r="M461" s="31">
        <f t="shared" si="139"/>
        <v>31.28251248542669</v>
      </c>
      <c r="N461" s="109">
        <f>D461/D526*100</f>
        <v>4.3041558428527589</v>
      </c>
    </row>
    <row r="462" spans="1:14">
      <c r="A462" s="218"/>
      <c r="B462" s="211" t="s">
        <v>27</v>
      </c>
      <c r="C462" s="34">
        <v>0</v>
      </c>
      <c r="D462" s="34">
        <v>0</v>
      </c>
      <c r="E462" s="34">
        <v>0</v>
      </c>
      <c r="F462" s="31" t="e">
        <f>(D462-E462)/E462*100</f>
        <v>#DIV/0!</v>
      </c>
      <c r="G462" s="122">
        <v>0</v>
      </c>
      <c r="H462" s="122">
        <v>0</v>
      </c>
      <c r="I462" s="122">
        <v>0</v>
      </c>
      <c r="J462" s="122">
        <v>0</v>
      </c>
      <c r="K462" s="123">
        <v>0</v>
      </c>
      <c r="L462" s="122">
        <v>0</v>
      </c>
      <c r="M462" s="31" t="e">
        <f t="shared" si="139"/>
        <v>#DIV/0!</v>
      </c>
      <c r="N462" s="109">
        <f>D462/D527*100</f>
        <v>0</v>
      </c>
    </row>
    <row r="463" spans="1:14">
      <c r="A463" s="218"/>
      <c r="B463" s="14" t="s">
        <v>28</v>
      </c>
      <c r="C463" s="34">
        <v>0</v>
      </c>
      <c r="D463" s="34">
        <v>0</v>
      </c>
      <c r="E463" s="34">
        <v>0</v>
      </c>
      <c r="F463" s="31" t="e">
        <f>(D463-E463)/E463*100</f>
        <v>#DIV/0!</v>
      </c>
      <c r="G463" s="123">
        <v>0</v>
      </c>
      <c r="H463" s="123">
        <v>0</v>
      </c>
      <c r="I463" s="123">
        <v>0</v>
      </c>
      <c r="J463" s="123">
        <v>0</v>
      </c>
      <c r="K463" s="123">
        <v>0</v>
      </c>
      <c r="L463" s="123">
        <v>0</v>
      </c>
      <c r="M463" s="31"/>
      <c r="N463" s="109" t="e">
        <f>D463/D528*100</f>
        <v>#DIV/0!</v>
      </c>
    </row>
    <row r="464" spans="1:14">
      <c r="A464" s="218"/>
      <c r="B464" s="14" t="s">
        <v>29</v>
      </c>
      <c r="C464" s="34">
        <v>0</v>
      </c>
      <c r="D464" s="34">
        <v>0</v>
      </c>
      <c r="E464" s="34">
        <v>0</v>
      </c>
      <c r="F464" s="31"/>
      <c r="G464" s="123">
        <v>0</v>
      </c>
      <c r="H464" s="123">
        <v>0</v>
      </c>
      <c r="I464" s="123">
        <v>0</v>
      </c>
      <c r="J464" s="123">
        <v>0</v>
      </c>
      <c r="K464" s="123">
        <v>0</v>
      </c>
      <c r="L464" s="123">
        <v>0</v>
      </c>
      <c r="M464" s="31"/>
      <c r="N464" s="109"/>
    </row>
    <row r="465" spans="1:14">
      <c r="A465" s="218"/>
      <c r="B465" s="14" t="s">
        <v>30</v>
      </c>
      <c r="C465" s="34">
        <v>0</v>
      </c>
      <c r="D465" s="34">
        <v>0</v>
      </c>
      <c r="E465" s="34">
        <v>0</v>
      </c>
      <c r="F465" s="31"/>
      <c r="G465" s="123">
        <v>0</v>
      </c>
      <c r="H465" s="123">
        <v>0</v>
      </c>
      <c r="I465" s="123">
        <v>0</v>
      </c>
      <c r="J465" s="123">
        <v>0</v>
      </c>
      <c r="K465" s="123">
        <v>0</v>
      </c>
      <c r="L465" s="123">
        <v>0</v>
      </c>
      <c r="M465" s="31" t="e">
        <f>(K465-L465)/L465*100</f>
        <v>#DIV/0!</v>
      </c>
      <c r="N465" s="109"/>
    </row>
    <row r="466" spans="1:14" ht="14.25" thickBot="1">
      <c r="A466" s="216"/>
      <c r="B466" s="15" t="s">
        <v>133</v>
      </c>
      <c r="C466" s="16">
        <f t="shared" ref="C466:L466" si="140">C454+C456+C457+C458+C459+C460+C461+C462</f>
        <v>393.291719</v>
      </c>
      <c r="D466" s="16">
        <f t="shared" si="140"/>
        <v>393.291719</v>
      </c>
      <c r="E466" s="16">
        <f t="shared" si="140"/>
        <v>158.69126800000001</v>
      </c>
      <c r="F466" s="16">
        <f>(D466-E466)/E466*100</f>
        <v>147.83450529867844</v>
      </c>
      <c r="G466" s="16">
        <f t="shared" si="140"/>
        <v>643</v>
      </c>
      <c r="H466" s="16">
        <f t="shared" si="140"/>
        <v>87365.268018999996</v>
      </c>
      <c r="I466" s="16">
        <f t="shared" si="140"/>
        <v>5</v>
      </c>
      <c r="J466" s="16">
        <f t="shared" si="140"/>
        <v>25.581859000000001</v>
      </c>
      <c r="K466" s="16">
        <f t="shared" si="140"/>
        <v>25.581859000000001</v>
      </c>
      <c r="L466" s="16">
        <f t="shared" si="140"/>
        <v>63.653205</v>
      </c>
      <c r="M466" s="16">
        <f>(K466-L466)/L466*100</f>
        <v>-59.810571989265895</v>
      </c>
      <c r="N466" s="110">
        <f>D466/D531*100</f>
        <v>13.13677152391376</v>
      </c>
    </row>
    <row r="467" spans="1:14" ht="14.25" thickTop="1">
      <c r="A467" s="218" t="s">
        <v>35</v>
      </c>
      <c r="B467" s="211" t="s">
        <v>19</v>
      </c>
      <c r="C467" s="32">
        <v>35.832371999999999</v>
      </c>
      <c r="D467" s="32">
        <v>35.832371999999999</v>
      </c>
      <c r="E467" s="32">
        <v>34.447037000000002</v>
      </c>
      <c r="F467" s="34">
        <f>(D467-E467)/E467*100</f>
        <v>4.021637622997873</v>
      </c>
      <c r="G467" s="31">
        <v>334</v>
      </c>
      <c r="H467" s="31">
        <v>38340.70781</v>
      </c>
      <c r="I467" s="33">
        <v>33</v>
      </c>
      <c r="J467" s="31">
        <v>39.180100000000003</v>
      </c>
      <c r="K467" s="31">
        <v>39.180100000000003</v>
      </c>
      <c r="L467" s="31">
        <v>1.5568</v>
      </c>
      <c r="M467" s="31">
        <f>(K467-L467)/L467*100</f>
        <v>2416.7073484069888</v>
      </c>
      <c r="N467" s="109">
        <f>D467/D519*100</f>
        <v>4.0724373708322696</v>
      </c>
    </row>
    <row r="468" spans="1:14">
      <c r="A468" s="218"/>
      <c r="B468" s="211" t="s">
        <v>20</v>
      </c>
      <c r="C468" s="31">
        <v>14.089449999999999</v>
      </c>
      <c r="D468" s="31">
        <v>14.089449999999999</v>
      </c>
      <c r="E468" s="31">
        <v>15.041052000000001</v>
      </c>
      <c r="F468" s="31">
        <f>(D468-E468)/E468*100</f>
        <v>-6.3266984250835723</v>
      </c>
      <c r="G468" s="31">
        <v>171</v>
      </c>
      <c r="H468" s="31">
        <v>3420</v>
      </c>
      <c r="I468" s="33">
        <v>18</v>
      </c>
      <c r="J468" s="31">
        <v>13.459142999999999</v>
      </c>
      <c r="K468" s="31">
        <v>13.459142999999999</v>
      </c>
      <c r="L468" s="31">
        <v>0.73</v>
      </c>
      <c r="M468" s="34">
        <f>(K468-L468)/L468*100</f>
        <v>1743.7182191780821</v>
      </c>
      <c r="N468" s="109">
        <f>D468/D520*100</f>
        <v>4.481831738941362</v>
      </c>
    </row>
    <row r="469" spans="1:14">
      <c r="A469" s="218"/>
      <c r="B469" s="211" t="s">
        <v>21</v>
      </c>
      <c r="C469" s="31">
        <v>0</v>
      </c>
      <c r="D469" s="31">
        <v>0</v>
      </c>
      <c r="E469" s="31">
        <v>0</v>
      </c>
      <c r="F469" s="31"/>
      <c r="G469" s="31">
        <v>0</v>
      </c>
      <c r="H469" s="31">
        <v>0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109"/>
    </row>
    <row r="470" spans="1:14">
      <c r="A470" s="218"/>
      <c r="B470" s="211" t="s">
        <v>22</v>
      </c>
      <c r="C470" s="31">
        <v>8.2170999999999994E-2</v>
      </c>
      <c r="D470" s="31">
        <v>8.2170999999999994E-2</v>
      </c>
      <c r="E470" s="31">
        <v>9.7355999999999998E-2</v>
      </c>
      <c r="F470" s="31">
        <f>(D470-E470)/E470*100</f>
        <v>-15.597395127162173</v>
      </c>
      <c r="G470" s="31">
        <v>8</v>
      </c>
      <c r="H470" s="31">
        <v>483.3</v>
      </c>
      <c r="I470" s="33">
        <v>0</v>
      </c>
      <c r="J470" s="31">
        <v>0</v>
      </c>
      <c r="K470" s="31">
        <v>0</v>
      </c>
      <c r="L470" s="31">
        <v>0</v>
      </c>
      <c r="M470" s="34" t="e">
        <f t="shared" ref="M470:M475" si="141">(K470-L470)/L470*100</f>
        <v>#DIV/0!</v>
      </c>
      <c r="N470" s="109">
        <f>D470/D522*100</f>
        <v>4.2000221136114589E-2</v>
      </c>
    </row>
    <row r="471" spans="1:14">
      <c r="A471" s="218"/>
      <c r="B471" s="211" t="s">
        <v>23</v>
      </c>
      <c r="C471" s="31">
        <v>9.4339999999999997E-3</v>
      </c>
      <c r="D471" s="31">
        <v>9.4339999999999997E-3</v>
      </c>
      <c r="E471" s="31">
        <v>0.10377400000000001</v>
      </c>
      <c r="F471" s="31"/>
      <c r="G471" s="31">
        <v>1</v>
      </c>
      <c r="H471" s="31">
        <v>3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109">
        <f>D471/D523*100</f>
        <v>7.6923076923076916</v>
      </c>
    </row>
    <row r="472" spans="1:14">
      <c r="A472" s="218"/>
      <c r="B472" s="211" t="s">
        <v>24</v>
      </c>
      <c r="C472" s="31">
        <v>4.7169999999999997E-2</v>
      </c>
      <c r="D472" s="31">
        <v>4.7169999999999997E-2</v>
      </c>
      <c r="E472" s="31">
        <v>0</v>
      </c>
      <c r="F472" s="31" t="e">
        <f>(D472-E472)/E472*100</f>
        <v>#DIV/0!</v>
      </c>
      <c r="G472" s="31">
        <v>1</v>
      </c>
      <c r="H472" s="31">
        <v>5.2431000000000001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109">
        <f>D472/D524*100</f>
        <v>1.6489169340633492E-2</v>
      </c>
    </row>
    <row r="473" spans="1:14">
      <c r="A473" s="218"/>
      <c r="B473" s="211" t="s">
        <v>25</v>
      </c>
      <c r="C473" s="33">
        <v>0</v>
      </c>
      <c r="D473" s="33">
        <v>0</v>
      </c>
      <c r="E473" s="31">
        <v>0</v>
      </c>
      <c r="F473" s="31"/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109"/>
    </row>
    <row r="474" spans="1:14">
      <c r="A474" s="218"/>
      <c r="B474" s="211" t="s">
        <v>26</v>
      </c>
      <c r="C474" s="31">
        <v>4.872331</v>
      </c>
      <c r="D474" s="31">
        <v>4.872331</v>
      </c>
      <c r="E474" s="31">
        <v>3.2343000000000002</v>
      </c>
      <c r="F474" s="31">
        <f>(D474-E474)/E474*100</f>
        <v>50.645611105957997</v>
      </c>
      <c r="G474" s="31">
        <v>164</v>
      </c>
      <c r="H474" s="31">
        <v>72272.509999999995</v>
      </c>
      <c r="I474" s="33">
        <v>11332</v>
      </c>
      <c r="J474" s="31">
        <v>3.0088510000000102</v>
      </c>
      <c r="K474" s="31">
        <v>3.0088510000000102</v>
      </c>
      <c r="L474" s="31">
        <v>1.349874</v>
      </c>
      <c r="M474" s="34">
        <f t="shared" si="141"/>
        <v>122.89865572638708</v>
      </c>
      <c r="N474" s="109">
        <f>D474/D526*100</f>
        <v>4.5434710234176316</v>
      </c>
    </row>
    <row r="475" spans="1:14">
      <c r="A475" s="218"/>
      <c r="B475" s="211" t="s">
        <v>27</v>
      </c>
      <c r="C475" s="31">
        <v>0</v>
      </c>
      <c r="D475" s="34">
        <v>0</v>
      </c>
      <c r="E475" s="31">
        <v>0</v>
      </c>
      <c r="F475" s="31"/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41"/>
        <v>#DIV/0!</v>
      </c>
      <c r="N475" s="109">
        <f>D475/D527*100</f>
        <v>0</v>
      </c>
    </row>
    <row r="476" spans="1:14">
      <c r="A476" s="218"/>
      <c r="B476" s="14" t="s">
        <v>28</v>
      </c>
      <c r="C476" s="34">
        <v>0</v>
      </c>
      <c r="D476" s="34">
        <v>0</v>
      </c>
      <c r="E476" s="41">
        <v>0</v>
      </c>
      <c r="F476" s="31"/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109"/>
    </row>
    <row r="477" spans="1:14">
      <c r="A477" s="218"/>
      <c r="B477" s="14" t="s">
        <v>29</v>
      </c>
      <c r="C477" s="34">
        <v>0</v>
      </c>
      <c r="D477" s="34">
        <v>0</v>
      </c>
      <c r="E477" s="41">
        <v>0</v>
      </c>
      <c r="F477" s="31"/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109" t="e">
        <f>D477/D529*100</f>
        <v>#DIV/0!</v>
      </c>
    </row>
    <row r="478" spans="1:14">
      <c r="A478" s="218"/>
      <c r="B478" s="14" t="s">
        <v>30</v>
      </c>
      <c r="C478" s="41">
        <v>0</v>
      </c>
      <c r="D478" s="41">
        <v>0</v>
      </c>
      <c r="E478" s="41">
        <v>0</v>
      </c>
      <c r="F478" s="31"/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109"/>
    </row>
    <row r="479" spans="1:14" ht="14.25" thickBot="1">
      <c r="A479" s="216"/>
      <c r="B479" s="15" t="s">
        <v>133</v>
      </c>
      <c r="C479" s="16">
        <f t="shared" ref="C479:L479" si="142">C467+C469+C470+C471+C472+C473+C474+C475</f>
        <v>40.843478000000005</v>
      </c>
      <c r="D479" s="16">
        <f t="shared" si="142"/>
        <v>40.843478000000005</v>
      </c>
      <c r="E479" s="16">
        <f t="shared" si="142"/>
        <v>37.882466999999998</v>
      </c>
      <c r="F479" s="16">
        <f t="shared" ref="F479:F485" si="143">(D479-E479)/E479*100</f>
        <v>7.8163098512037417</v>
      </c>
      <c r="G479" s="16">
        <f t="shared" si="142"/>
        <v>508</v>
      </c>
      <c r="H479" s="16">
        <f t="shared" si="142"/>
        <v>111104.76091</v>
      </c>
      <c r="I479" s="16">
        <f t="shared" si="142"/>
        <v>11365</v>
      </c>
      <c r="J479" s="16">
        <f t="shared" si="142"/>
        <v>42.18895100000001</v>
      </c>
      <c r="K479" s="16">
        <f t="shared" si="142"/>
        <v>42.18895100000001</v>
      </c>
      <c r="L479" s="16">
        <f t="shared" si="142"/>
        <v>2.9066739999999998</v>
      </c>
      <c r="M479" s="16">
        <f>(K479-L479)/L479*100</f>
        <v>1351.4510743206845</v>
      </c>
      <c r="N479" s="110">
        <f>D479/D531*100</f>
        <v>1.3642581646322387</v>
      </c>
    </row>
    <row r="480" spans="1:14" ht="14.25" thickTop="1">
      <c r="A480" s="229" t="s">
        <v>39</v>
      </c>
      <c r="B480" s="18" t="s">
        <v>19</v>
      </c>
      <c r="C480" s="34">
        <v>68.597025000000002</v>
      </c>
      <c r="D480" s="34">
        <v>68.597025000000002</v>
      </c>
      <c r="E480" s="34">
        <v>58.109673000000001</v>
      </c>
      <c r="F480" s="117">
        <f t="shared" si="143"/>
        <v>18.047515084106568</v>
      </c>
      <c r="G480" s="34">
        <v>617</v>
      </c>
      <c r="H480" s="34">
        <v>77690.195777999994</v>
      </c>
      <c r="I480" s="34">
        <v>82</v>
      </c>
      <c r="J480" s="34">
        <v>132.44</v>
      </c>
      <c r="K480" s="34">
        <v>132.44</v>
      </c>
      <c r="L480" s="31">
        <v>26.09</v>
      </c>
      <c r="M480" s="34">
        <f>(K480-L480)/L480*100</f>
        <v>407.62744346492906</v>
      </c>
      <c r="N480" s="112">
        <f t="shared" ref="N480:N488" si="144">D480/D519*100</f>
        <v>7.7962209182779061</v>
      </c>
    </row>
    <row r="481" spans="1:14">
      <c r="A481" s="218"/>
      <c r="B481" s="211" t="s">
        <v>20</v>
      </c>
      <c r="C481" s="34">
        <v>23.800856</v>
      </c>
      <c r="D481" s="34">
        <v>23.800856</v>
      </c>
      <c r="E481" s="34">
        <v>19.153744</v>
      </c>
      <c r="F481" s="31">
        <f t="shared" si="143"/>
        <v>24.262159920274595</v>
      </c>
      <c r="G481" s="34">
        <v>310</v>
      </c>
      <c r="H481" s="34">
        <v>6200</v>
      </c>
      <c r="I481" s="34">
        <v>44</v>
      </c>
      <c r="J481" s="34">
        <v>56.86</v>
      </c>
      <c r="K481" s="34">
        <v>56.86</v>
      </c>
      <c r="L481" s="31">
        <v>12.4</v>
      </c>
      <c r="M481" s="34">
        <f>(K481-L481)/L481*100</f>
        <v>358.54838709677421</v>
      </c>
      <c r="N481" s="109">
        <f t="shared" si="144"/>
        <v>7.5710146126905578</v>
      </c>
    </row>
    <row r="482" spans="1:14">
      <c r="A482" s="218"/>
      <c r="B482" s="211" t="s">
        <v>21</v>
      </c>
      <c r="C482" s="34">
        <v>0</v>
      </c>
      <c r="D482" s="34">
        <v>0</v>
      </c>
      <c r="E482" s="34">
        <v>5.1885000000000001E-2</v>
      </c>
      <c r="F482" s="31">
        <f t="shared" si="143"/>
        <v>-100</v>
      </c>
      <c r="G482" s="34">
        <v>0</v>
      </c>
      <c r="H482" s="34">
        <v>0</v>
      </c>
      <c r="I482" s="34"/>
      <c r="J482" s="34"/>
      <c r="K482" s="34"/>
      <c r="L482" s="31"/>
      <c r="M482" s="34"/>
      <c r="N482" s="109">
        <f t="shared" si="144"/>
        <v>0</v>
      </c>
    </row>
    <row r="483" spans="1:14">
      <c r="A483" s="218"/>
      <c r="B483" s="211" t="s">
        <v>22</v>
      </c>
      <c r="C483" s="34">
        <v>128.93641399999998</v>
      </c>
      <c r="D483" s="34">
        <v>128.93641399999998</v>
      </c>
      <c r="E483" s="34">
        <v>108.35568700000002</v>
      </c>
      <c r="F483" s="31">
        <f t="shared" si="143"/>
        <v>18.993674969731828</v>
      </c>
      <c r="G483" s="34">
        <v>509</v>
      </c>
      <c r="H483" s="34">
        <v>112516.46</v>
      </c>
      <c r="I483" s="34">
        <v>19</v>
      </c>
      <c r="J483" s="34">
        <v>9.7200000000000006</v>
      </c>
      <c r="K483" s="34">
        <v>9.7200000000000006</v>
      </c>
      <c r="L483" s="31">
        <v>3.46</v>
      </c>
      <c r="M483" s="34">
        <f>(K483-L483)/L483*100</f>
        <v>180.92485549132951</v>
      </c>
      <c r="N483" s="109">
        <f t="shared" si="144"/>
        <v>65.903517061951561</v>
      </c>
    </row>
    <row r="484" spans="1:14">
      <c r="A484" s="218"/>
      <c r="B484" s="211" t="s">
        <v>23</v>
      </c>
      <c r="C484" s="34">
        <v>0</v>
      </c>
      <c r="D484" s="34">
        <v>0</v>
      </c>
      <c r="E484" s="34">
        <v>1.5094E-2</v>
      </c>
      <c r="F484" s="31">
        <f t="shared" si="143"/>
        <v>-100</v>
      </c>
      <c r="G484" s="34">
        <v>0</v>
      </c>
      <c r="H484" s="34">
        <v>0</v>
      </c>
      <c r="I484" s="34"/>
      <c r="J484" s="34"/>
      <c r="K484" s="34"/>
      <c r="L484" s="31"/>
      <c r="M484" s="34" t="e">
        <f>(K484-L484)/L484*100</f>
        <v>#DIV/0!</v>
      </c>
      <c r="N484" s="109">
        <f t="shared" si="144"/>
        <v>0</v>
      </c>
    </row>
    <row r="485" spans="1:14">
      <c r="A485" s="218"/>
      <c r="B485" s="211" t="s">
        <v>24</v>
      </c>
      <c r="C485" s="34">
        <v>0.57830000000000004</v>
      </c>
      <c r="D485" s="34">
        <v>0.57830000000000004</v>
      </c>
      <c r="E485" s="34">
        <v>10.878622999999999</v>
      </c>
      <c r="F485" s="31">
        <f t="shared" si="143"/>
        <v>-94.684069849649163</v>
      </c>
      <c r="G485" s="34">
        <v>5</v>
      </c>
      <c r="H485" s="34">
        <v>388</v>
      </c>
      <c r="I485" s="34"/>
      <c r="J485" s="34"/>
      <c r="K485" s="34"/>
      <c r="L485" s="31">
        <v>1.03</v>
      </c>
      <c r="M485" s="34">
        <f>(K485-L485)/L485*100</f>
        <v>-100</v>
      </c>
      <c r="N485" s="109">
        <f t="shared" si="144"/>
        <v>0.20215574792640129</v>
      </c>
    </row>
    <row r="486" spans="1:14">
      <c r="A486" s="218"/>
      <c r="B486" s="211" t="s">
        <v>25</v>
      </c>
      <c r="C486" s="34">
        <v>0</v>
      </c>
      <c r="D486" s="34">
        <v>0</v>
      </c>
      <c r="E486" s="34">
        <v>0</v>
      </c>
      <c r="F486" s="31"/>
      <c r="G486" s="34">
        <v>0</v>
      </c>
      <c r="H486" s="34">
        <v>0</v>
      </c>
      <c r="I486" s="34"/>
      <c r="J486" s="34"/>
      <c r="K486" s="34"/>
      <c r="L486" s="31"/>
      <c r="M486" s="34"/>
      <c r="N486" s="109">
        <f t="shared" si="144"/>
        <v>0</v>
      </c>
    </row>
    <row r="487" spans="1:14">
      <c r="A487" s="218"/>
      <c r="B487" s="211" t="s">
        <v>26</v>
      </c>
      <c r="C487" s="34">
        <v>9.6211020000000005</v>
      </c>
      <c r="D487" s="34">
        <v>9.6211020000000005</v>
      </c>
      <c r="E487" s="34">
        <v>8.2195640000000001</v>
      </c>
      <c r="F487" s="31">
        <f>(D487-E487)/E487*100</f>
        <v>17.05124505387391</v>
      </c>
      <c r="G487" s="34">
        <v>459</v>
      </c>
      <c r="H487" s="34">
        <v>63952.9</v>
      </c>
      <c r="I487" s="34">
        <v>15</v>
      </c>
      <c r="J487" s="34">
        <v>3.04</v>
      </c>
      <c r="K487" s="34">
        <v>3.04</v>
      </c>
      <c r="L487" s="31">
        <v>3</v>
      </c>
      <c r="M487" s="34">
        <f>(K487-L487)/L487*100</f>
        <v>1.3333333333333344</v>
      </c>
      <c r="N487" s="109">
        <f t="shared" si="144"/>
        <v>8.9717217796462165</v>
      </c>
    </row>
    <row r="488" spans="1:14">
      <c r="A488" s="218"/>
      <c r="B488" s="211" t="s">
        <v>27</v>
      </c>
      <c r="C488" s="34">
        <v>8.2641999999999993E-2</v>
      </c>
      <c r="D488" s="34">
        <v>8.2641999999999993E-2</v>
      </c>
      <c r="E488" s="34">
        <v>0</v>
      </c>
      <c r="F488" s="31" t="e">
        <f>(D488-E488)/E488*100</f>
        <v>#DIV/0!</v>
      </c>
      <c r="G488" s="34">
        <v>1</v>
      </c>
      <c r="H488" s="34">
        <v>154</v>
      </c>
      <c r="I488" s="31"/>
      <c r="J488" s="31"/>
      <c r="K488" s="31"/>
      <c r="L488" s="31"/>
      <c r="M488" s="31"/>
      <c r="N488" s="109">
        <f t="shared" si="144"/>
        <v>100</v>
      </c>
    </row>
    <row r="489" spans="1:14">
      <c r="A489" s="218"/>
      <c r="B489" s="14" t="s">
        <v>28</v>
      </c>
      <c r="C489" s="34">
        <v>0</v>
      </c>
      <c r="D489" s="34">
        <v>0</v>
      </c>
      <c r="E489" s="34">
        <v>0</v>
      </c>
      <c r="F489" s="31"/>
      <c r="G489" s="34">
        <v>0</v>
      </c>
      <c r="H489" s="34">
        <v>0</v>
      </c>
      <c r="I489" s="34"/>
      <c r="J489" s="34"/>
      <c r="K489" s="34"/>
      <c r="L489" s="34"/>
      <c r="M489" s="31"/>
      <c r="N489" s="109"/>
    </row>
    <row r="490" spans="1:14">
      <c r="A490" s="218"/>
      <c r="B490" s="14" t="s">
        <v>29</v>
      </c>
      <c r="C490" s="34">
        <v>0</v>
      </c>
      <c r="D490" s="34">
        <v>0</v>
      </c>
      <c r="E490" s="34">
        <v>0</v>
      </c>
      <c r="F490" s="31" t="e">
        <f>(D490-E490)/E490*100</f>
        <v>#DIV/0!</v>
      </c>
      <c r="G490" s="34">
        <v>0</v>
      </c>
      <c r="H490" s="34">
        <v>0</v>
      </c>
      <c r="I490" s="34"/>
      <c r="J490" s="34"/>
      <c r="K490" s="34"/>
      <c r="L490" s="34"/>
      <c r="M490" s="31"/>
      <c r="N490" s="109" t="e">
        <f>D490/D529*100</f>
        <v>#DIV/0!</v>
      </c>
    </row>
    <row r="491" spans="1:14">
      <c r="A491" s="218"/>
      <c r="B491" s="14" t="s">
        <v>30</v>
      </c>
      <c r="C491" s="34">
        <v>0</v>
      </c>
      <c r="D491" s="34">
        <v>0</v>
      </c>
      <c r="E491" s="34">
        <v>0</v>
      </c>
      <c r="F491" s="31"/>
      <c r="G491" s="34">
        <v>0</v>
      </c>
      <c r="H491" s="34">
        <v>0</v>
      </c>
      <c r="I491" s="34"/>
      <c r="J491" s="34"/>
      <c r="K491" s="34"/>
      <c r="L491" s="34"/>
      <c r="M491" s="31"/>
      <c r="N491" s="109"/>
    </row>
    <row r="492" spans="1:14" ht="14.25" thickBot="1">
      <c r="A492" s="216"/>
      <c r="B492" s="15" t="s">
        <v>133</v>
      </c>
      <c r="C492" s="16">
        <f t="shared" ref="C492:L492" si="145">C480+C482+C483+C484+C485+C486+C487+C488</f>
        <v>207.815483</v>
      </c>
      <c r="D492" s="16">
        <f t="shared" si="145"/>
        <v>207.815483</v>
      </c>
      <c r="E492" s="16">
        <f t="shared" si="145"/>
        <v>185.630526</v>
      </c>
      <c r="F492" s="16">
        <f>(D492-E492)/E492*100</f>
        <v>11.951136204828723</v>
      </c>
      <c r="G492" s="16">
        <f t="shared" si="145"/>
        <v>1591</v>
      </c>
      <c r="H492" s="16">
        <f t="shared" si="145"/>
        <v>254701.55577800001</v>
      </c>
      <c r="I492" s="16">
        <f t="shared" si="145"/>
        <v>116</v>
      </c>
      <c r="J492" s="16">
        <f t="shared" si="145"/>
        <v>145.19999999999999</v>
      </c>
      <c r="K492" s="16">
        <f t="shared" si="145"/>
        <v>145.19999999999999</v>
      </c>
      <c r="L492" s="16">
        <f t="shared" si="145"/>
        <v>33.58</v>
      </c>
      <c r="M492" s="16">
        <f>(K492-L492)/L492*100</f>
        <v>332.40023823704587</v>
      </c>
      <c r="N492" s="110">
        <f>D492/D531*100</f>
        <v>6.941474705453393</v>
      </c>
    </row>
    <row r="493" spans="1:14" ht="14.25" thickTop="1">
      <c r="A493" s="215" t="s">
        <v>66</v>
      </c>
      <c r="B493" s="18" t="s">
        <v>19</v>
      </c>
      <c r="C493" s="32">
        <v>49.029494999999997</v>
      </c>
      <c r="D493" s="32">
        <v>49.029494999999997</v>
      </c>
      <c r="E493" s="32">
        <v>40.348486000000001</v>
      </c>
      <c r="F493" s="117">
        <f>(D493-E493)/E493*100</f>
        <v>21.515079896678145</v>
      </c>
      <c r="G493" s="31">
        <v>74</v>
      </c>
      <c r="H493" s="31">
        <v>63018.617389999999</v>
      </c>
      <c r="I493" s="31">
        <v>74</v>
      </c>
      <c r="J493" s="31">
        <v>16.060034999999999</v>
      </c>
      <c r="K493" s="31">
        <v>16.060034999999999</v>
      </c>
      <c r="L493" s="31">
        <v>54.794899999999998</v>
      </c>
      <c r="M493" s="32">
        <f>(K493-L493)/L493*100</f>
        <v>-70.690639092324275</v>
      </c>
      <c r="N493" s="114">
        <f>D493/D519*100</f>
        <v>5.5723229182548648</v>
      </c>
    </row>
    <row r="494" spans="1:14">
      <c r="A494" s="215"/>
      <c r="B494" s="211" t="s">
        <v>20</v>
      </c>
      <c r="C494" s="32">
        <v>17.589162999999999</v>
      </c>
      <c r="D494" s="32">
        <v>17.589162999999999</v>
      </c>
      <c r="E494" s="32">
        <v>14.016712</v>
      </c>
      <c r="F494" s="31">
        <f>(D494-E494)/E494*100</f>
        <v>25.487082847960341</v>
      </c>
      <c r="G494" s="31">
        <v>34</v>
      </c>
      <c r="H494" s="31">
        <v>4520</v>
      </c>
      <c r="I494" s="31">
        <v>34</v>
      </c>
      <c r="J494" s="31">
        <v>4.1311999999999998</v>
      </c>
      <c r="K494" s="31">
        <v>4.1311999999999998</v>
      </c>
      <c r="L494" s="31">
        <v>2.2374999999999998</v>
      </c>
      <c r="M494" s="34">
        <f>(K494-L494)/L494*100</f>
        <v>84.634636871508377</v>
      </c>
      <c r="N494" s="114">
        <f>D494/D520*100</f>
        <v>5.5950849035848158</v>
      </c>
    </row>
    <row r="495" spans="1:14">
      <c r="A495" s="215"/>
      <c r="B495" s="211" t="s">
        <v>21</v>
      </c>
      <c r="C495" s="32">
        <v>1.4744390000000001</v>
      </c>
      <c r="D495" s="32">
        <v>1.4744390000000001</v>
      </c>
      <c r="E495" s="32">
        <v>1.5461370000000001</v>
      </c>
      <c r="F495" s="31">
        <f>(D495-E495)/E495*100</f>
        <v>-4.637234604695446</v>
      </c>
      <c r="G495" s="31">
        <v>0</v>
      </c>
      <c r="H495" s="31">
        <v>2119.0043390000001</v>
      </c>
      <c r="I495" s="31">
        <v>0</v>
      </c>
      <c r="J495" s="31">
        <v>0</v>
      </c>
      <c r="K495" s="31">
        <v>0</v>
      </c>
      <c r="L495" s="31">
        <v>0</v>
      </c>
      <c r="M495" s="31"/>
      <c r="N495" s="114">
        <f>D495/D521*100</f>
        <v>3.7247298391825256</v>
      </c>
    </row>
    <row r="496" spans="1:14">
      <c r="A496" s="215"/>
      <c r="B496" s="211" t="s">
        <v>22</v>
      </c>
      <c r="C496" s="32">
        <v>3.922641</v>
      </c>
      <c r="D496" s="32">
        <v>3.922641</v>
      </c>
      <c r="E496" s="32">
        <v>6.4056600000000001</v>
      </c>
      <c r="F496" s="31">
        <f>(D496-E496)/E496*100</f>
        <v>-38.762890943321999</v>
      </c>
      <c r="G496" s="31">
        <v>10</v>
      </c>
      <c r="H496" s="31">
        <v>26864.3</v>
      </c>
      <c r="I496" s="31">
        <v>10</v>
      </c>
      <c r="J496" s="31">
        <v>1.145</v>
      </c>
      <c r="K496" s="31">
        <v>1.145</v>
      </c>
      <c r="L496" s="31">
        <v>0.99519999999999997</v>
      </c>
      <c r="M496" s="31"/>
      <c r="N496" s="114">
        <f>D496/D522*100</f>
        <v>2.0049870323786942</v>
      </c>
    </row>
    <row r="497" spans="1:14">
      <c r="A497" s="215"/>
      <c r="B497" s="211" t="s">
        <v>23</v>
      </c>
      <c r="C497" s="32">
        <v>0.113208</v>
      </c>
      <c r="D497" s="32">
        <v>0.113208</v>
      </c>
      <c r="E497" s="32">
        <v>0</v>
      </c>
      <c r="F497" s="31"/>
      <c r="G497" s="31">
        <v>0</v>
      </c>
      <c r="H497" s="31">
        <v>1000</v>
      </c>
      <c r="I497" s="31">
        <v>0</v>
      </c>
      <c r="J497" s="31">
        <v>0</v>
      </c>
      <c r="K497" s="31">
        <v>0</v>
      </c>
      <c r="L497" s="31">
        <v>0</v>
      </c>
      <c r="M497" s="31"/>
      <c r="N497" s="114"/>
    </row>
    <row r="498" spans="1:14">
      <c r="A498" s="215"/>
      <c r="B498" s="211" t="s">
        <v>24</v>
      </c>
      <c r="C498" s="32">
        <v>4.7065640000000002</v>
      </c>
      <c r="D498" s="32">
        <v>4.7065640000000002</v>
      </c>
      <c r="E498" s="32">
        <v>5.6604000000000002E-2</v>
      </c>
      <c r="F498" s="31">
        <f>(D498-E498)/E498*100</f>
        <v>8214.896473747438</v>
      </c>
      <c r="G498" s="31">
        <v>0</v>
      </c>
      <c r="H498" s="31">
        <v>3093.3611169999999</v>
      </c>
      <c r="I498" s="31">
        <v>0</v>
      </c>
      <c r="J498" s="31">
        <v>0</v>
      </c>
      <c r="K498" s="31">
        <v>0</v>
      </c>
      <c r="L498" s="31">
        <v>0</v>
      </c>
      <c r="M498" s="31"/>
      <c r="N498" s="114">
        <f>D498/D524*100</f>
        <v>1.6452688320654936</v>
      </c>
    </row>
    <row r="499" spans="1:14">
      <c r="A499" s="215"/>
      <c r="B499" s="211" t="s">
        <v>25</v>
      </c>
      <c r="C499" s="32">
        <v>0</v>
      </c>
      <c r="D499" s="32">
        <v>0</v>
      </c>
      <c r="E499" s="32">
        <v>0</v>
      </c>
      <c r="F499" s="31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114"/>
    </row>
    <row r="500" spans="1:14">
      <c r="A500" s="215"/>
      <c r="B500" s="211" t="s">
        <v>26</v>
      </c>
      <c r="C500" s="32">
        <v>10.322606</v>
      </c>
      <c r="D500" s="32">
        <v>10.322606</v>
      </c>
      <c r="E500" s="32">
        <v>11.218044000000001</v>
      </c>
      <c r="F500" s="31">
        <f>(D500-E500)/E500*100</f>
        <v>-7.9821223735617401</v>
      </c>
      <c r="G500" s="31">
        <v>2371</v>
      </c>
      <c r="H500" s="31">
        <v>122356.68</v>
      </c>
      <c r="I500" s="31">
        <v>2371</v>
      </c>
      <c r="J500" s="31">
        <v>1.860495</v>
      </c>
      <c r="K500" s="31">
        <v>1.860495</v>
      </c>
      <c r="L500" s="31">
        <v>0</v>
      </c>
      <c r="M500" s="31"/>
      <c r="N500" s="114">
        <f>D500/D526*100</f>
        <v>9.6258774798257747</v>
      </c>
    </row>
    <row r="501" spans="1:14">
      <c r="A501" s="215"/>
      <c r="B501" s="211" t="s">
        <v>27</v>
      </c>
      <c r="C501" s="32">
        <v>0</v>
      </c>
      <c r="D501" s="32">
        <v>0</v>
      </c>
      <c r="E501" s="32">
        <v>0</v>
      </c>
      <c r="F501" s="31"/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114">
        <f>D501/D527*100</f>
        <v>0</v>
      </c>
    </row>
    <row r="502" spans="1:14">
      <c r="A502" s="215"/>
      <c r="B502" s="14" t="s">
        <v>28</v>
      </c>
      <c r="C502" s="32">
        <v>0</v>
      </c>
      <c r="D502" s="32">
        <v>0</v>
      </c>
      <c r="E502" s="32">
        <v>0</v>
      </c>
      <c r="F502" s="31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114" t="e">
        <f>D502/D528*100</f>
        <v>#DIV/0!</v>
      </c>
    </row>
    <row r="503" spans="1:14">
      <c r="A503" s="215"/>
      <c r="B503" s="14" t="s">
        <v>29</v>
      </c>
      <c r="C503" s="32">
        <v>0</v>
      </c>
      <c r="D503" s="32">
        <v>0</v>
      </c>
      <c r="E503" s="32">
        <v>0</v>
      </c>
      <c r="F503" s="31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114"/>
    </row>
    <row r="504" spans="1:14">
      <c r="A504" s="215"/>
      <c r="B504" s="14" t="s">
        <v>30</v>
      </c>
      <c r="C504" s="32">
        <v>0</v>
      </c>
      <c r="D504" s="32">
        <v>0</v>
      </c>
      <c r="E504" s="32">
        <v>0</v>
      </c>
      <c r="F504" s="31"/>
      <c r="G504" s="31">
        <v>0</v>
      </c>
      <c r="H504" s="31">
        <v>0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114"/>
    </row>
    <row r="505" spans="1:14" ht="14.25" thickBot="1">
      <c r="A505" s="216"/>
      <c r="B505" s="15" t="s">
        <v>133</v>
      </c>
      <c r="C505" s="16">
        <f>C493+C495+C496+C497+C498+C499+C500+C501</f>
        <v>69.568952999999993</v>
      </c>
      <c r="D505" s="16">
        <f>D493+D495+D496+D497+D498+D499+D500+D501</f>
        <v>69.568952999999993</v>
      </c>
      <c r="E505" s="16">
        <f>E493+E495+E496+E497+E498+E499+E500+E501</f>
        <v>59.574930999999999</v>
      </c>
      <c r="F505" s="16">
        <f>(D505-E505)/E505*100</f>
        <v>16.775549433703908</v>
      </c>
      <c r="G505" s="16">
        <f t="shared" ref="G505:L505" si="146">G493+G495+G496+G497+G498+G499+G500+G501</f>
        <v>2455</v>
      </c>
      <c r="H505" s="16">
        <f t="shared" si="146"/>
        <v>218451.96284599998</v>
      </c>
      <c r="I505" s="16">
        <f t="shared" si="146"/>
        <v>2455</v>
      </c>
      <c r="J505" s="16">
        <f t="shared" si="146"/>
        <v>19.065529999999999</v>
      </c>
      <c r="K505" s="16">
        <f t="shared" si="146"/>
        <v>19.065529999999999</v>
      </c>
      <c r="L505" s="16">
        <f t="shared" si="146"/>
        <v>55.790099999999995</v>
      </c>
      <c r="M505" s="16">
        <f>(K505-L505)/L505*100</f>
        <v>-65.826320440364867</v>
      </c>
      <c r="N505" s="110">
        <f>D505/D531*100</f>
        <v>2.3237495135739041</v>
      </c>
    </row>
    <row r="506" spans="1:14" ht="14.25" thickTop="1">
      <c r="A506" s="218" t="s">
        <v>42</v>
      </c>
      <c r="B506" s="213" t="s">
        <v>19</v>
      </c>
      <c r="C506" s="94">
        <v>0</v>
      </c>
      <c r="D506" s="94">
        <v>0</v>
      </c>
      <c r="E506" s="94">
        <v>7.0000000000000007E-2</v>
      </c>
      <c r="F506" s="117">
        <f>(D506-E506)/E506*100</f>
        <v>-100</v>
      </c>
      <c r="G506" s="95">
        <v>0</v>
      </c>
      <c r="H506" s="95">
        <v>0</v>
      </c>
      <c r="I506" s="95">
        <v>0</v>
      </c>
      <c r="J506" s="95">
        <v>0</v>
      </c>
      <c r="K506" s="95">
        <v>0</v>
      </c>
      <c r="L506" s="95">
        <v>0</v>
      </c>
      <c r="M506" s="31" t="e">
        <f>(K506-L506)/L506*100</f>
        <v>#DIV/0!</v>
      </c>
      <c r="N506" s="113">
        <f>D506/D519*100</f>
        <v>0</v>
      </c>
    </row>
    <row r="507" spans="1:14">
      <c r="A507" s="218"/>
      <c r="B507" s="211" t="s">
        <v>20</v>
      </c>
      <c r="C507" s="95">
        <v>0</v>
      </c>
      <c r="D507" s="95">
        <v>0</v>
      </c>
      <c r="E507" s="95">
        <v>0</v>
      </c>
      <c r="F507" s="31" t="e">
        <f>(D507-E507)/E507*100</f>
        <v>#DIV/0!</v>
      </c>
      <c r="G507" s="95">
        <v>0</v>
      </c>
      <c r="H507" s="95">
        <v>0</v>
      </c>
      <c r="I507" s="95">
        <v>0</v>
      </c>
      <c r="J507" s="95">
        <v>0</v>
      </c>
      <c r="K507" s="95">
        <v>0</v>
      </c>
      <c r="L507" s="95">
        <v>0</v>
      </c>
      <c r="M507" s="31" t="e">
        <f>(K507-L507)/L507*100</f>
        <v>#DIV/0!</v>
      </c>
      <c r="N507" s="109">
        <f>D507/D520*100</f>
        <v>0</v>
      </c>
    </row>
    <row r="508" spans="1:14">
      <c r="A508" s="218"/>
      <c r="B508" s="211" t="s">
        <v>21</v>
      </c>
      <c r="C508" s="95"/>
      <c r="D508" s="95"/>
      <c r="E508" s="95"/>
      <c r="F508" s="31"/>
      <c r="G508" s="95"/>
      <c r="H508" s="95"/>
      <c r="I508" s="95"/>
      <c r="J508" s="95"/>
      <c r="K508" s="95"/>
      <c r="L508" s="95"/>
      <c r="M508" s="31"/>
      <c r="N508" s="109"/>
    </row>
    <row r="509" spans="1:14">
      <c r="A509" s="218"/>
      <c r="B509" s="211" t="s">
        <v>22</v>
      </c>
      <c r="C509" s="95"/>
      <c r="D509" s="95"/>
      <c r="E509" s="95"/>
      <c r="F509" s="31" t="e">
        <f>(D509-E509)/E509*100</f>
        <v>#DIV/0!</v>
      </c>
      <c r="G509" s="95"/>
      <c r="H509" s="95"/>
      <c r="I509" s="95"/>
      <c r="J509" s="95"/>
      <c r="K509" s="95"/>
      <c r="L509" s="95"/>
      <c r="M509" s="31"/>
      <c r="N509" s="109">
        <f>D509/D522*100</f>
        <v>0</v>
      </c>
    </row>
    <row r="510" spans="1:14">
      <c r="A510" s="218"/>
      <c r="B510" s="211" t="s">
        <v>23</v>
      </c>
      <c r="C510" s="95"/>
      <c r="D510" s="95"/>
      <c r="E510" s="95"/>
      <c r="F510" s="31"/>
      <c r="G510" s="95"/>
      <c r="H510" s="95"/>
      <c r="I510" s="95"/>
      <c r="J510" s="95"/>
      <c r="K510" s="95"/>
      <c r="L510" s="95"/>
      <c r="M510" s="31"/>
      <c r="N510" s="109"/>
    </row>
    <row r="511" spans="1:14">
      <c r="A511" s="218"/>
      <c r="B511" s="211" t="s">
        <v>24</v>
      </c>
      <c r="C511" s="95">
        <v>249.27</v>
      </c>
      <c r="D511" s="95">
        <v>249.27</v>
      </c>
      <c r="E511" s="95">
        <v>57.72</v>
      </c>
      <c r="F511" s="31">
        <f>(D511-E511)/E511*100</f>
        <v>331.8607068607069</v>
      </c>
      <c r="G511" s="95">
        <v>14</v>
      </c>
      <c r="H511" s="95">
        <v>4703.25</v>
      </c>
      <c r="I511" s="95">
        <v>0</v>
      </c>
      <c r="J511" s="95">
        <v>0</v>
      </c>
      <c r="K511" s="95">
        <v>0</v>
      </c>
      <c r="L511" s="95">
        <v>0</v>
      </c>
      <c r="M511" s="31" t="e">
        <f>(K511-L511)/L511*100</f>
        <v>#DIV/0!</v>
      </c>
      <c r="N511" s="109">
        <f>D511/D524*100</f>
        <v>87.137062572391571</v>
      </c>
    </row>
    <row r="512" spans="1:14">
      <c r="A512" s="218"/>
      <c r="B512" s="211" t="s">
        <v>25</v>
      </c>
      <c r="C512" s="95"/>
      <c r="D512" s="95"/>
      <c r="E512" s="95"/>
      <c r="F512" s="31"/>
      <c r="G512" s="95"/>
      <c r="H512" s="95"/>
      <c r="I512" s="95"/>
      <c r="J512" s="95"/>
      <c r="K512" s="95"/>
      <c r="L512" s="95"/>
      <c r="M512" s="31" t="e">
        <f>(K512-L512)/L512*100</f>
        <v>#DIV/0!</v>
      </c>
      <c r="N512" s="109">
        <f>D512/D525*100</f>
        <v>0</v>
      </c>
    </row>
    <row r="513" spans="1:14">
      <c r="A513" s="218"/>
      <c r="B513" s="211" t="s">
        <v>26</v>
      </c>
      <c r="C513" s="95"/>
      <c r="D513" s="95"/>
      <c r="E513" s="95"/>
      <c r="F513" s="31" t="e">
        <f>(D513-E513)/E513*100</f>
        <v>#DIV/0!</v>
      </c>
      <c r="G513" s="95"/>
      <c r="H513" s="95"/>
      <c r="I513" s="95"/>
      <c r="J513" s="95"/>
      <c r="K513" s="95"/>
      <c r="L513" s="95"/>
      <c r="M513" s="31" t="e">
        <f>(K513-L513)/L513*100</f>
        <v>#DIV/0!</v>
      </c>
      <c r="N513" s="109">
        <f>D513/D526*100</f>
        <v>0</v>
      </c>
    </row>
    <row r="514" spans="1:14">
      <c r="A514" s="218"/>
      <c r="B514" s="211" t="s">
        <v>27</v>
      </c>
      <c r="C514" s="23"/>
      <c r="D514" s="23"/>
      <c r="E514" s="23"/>
      <c r="F514" s="31"/>
      <c r="G514" s="23"/>
      <c r="H514" s="23"/>
      <c r="I514" s="23"/>
      <c r="J514" s="23"/>
      <c r="K514" s="23"/>
      <c r="L514" s="23"/>
      <c r="M514" s="31"/>
      <c r="N514" s="109"/>
    </row>
    <row r="515" spans="1:14">
      <c r="A515" s="218"/>
      <c r="B515" s="14" t="s">
        <v>28</v>
      </c>
      <c r="C515" s="42"/>
      <c r="D515" s="42"/>
      <c r="E515" s="96"/>
      <c r="F515" s="31"/>
      <c r="G515" s="42"/>
      <c r="H515" s="42"/>
      <c r="I515" s="42"/>
      <c r="J515" s="42"/>
      <c r="K515" s="42"/>
      <c r="L515" s="96"/>
      <c r="M515" s="31"/>
      <c r="N515" s="109"/>
    </row>
    <row r="516" spans="1:14">
      <c r="A516" s="218"/>
      <c r="B516" s="14" t="s">
        <v>29</v>
      </c>
      <c r="C516" s="34"/>
      <c r="D516" s="34"/>
      <c r="E516" s="34"/>
      <c r="F516" s="31"/>
      <c r="G516" s="42"/>
      <c r="H516" s="42"/>
      <c r="I516" s="42"/>
      <c r="J516" s="42"/>
      <c r="K516" s="42"/>
      <c r="L516" s="96"/>
      <c r="M516" s="31"/>
      <c r="N516" s="109"/>
    </row>
    <row r="517" spans="1:14">
      <c r="A517" s="218"/>
      <c r="B517" s="14" t="s">
        <v>30</v>
      </c>
      <c r="C517" s="34"/>
      <c r="D517" s="34"/>
      <c r="E517" s="34"/>
      <c r="F517" s="31"/>
      <c r="G517" s="34"/>
      <c r="H517" s="34"/>
      <c r="I517" s="34"/>
      <c r="J517" s="34"/>
      <c r="K517" s="34"/>
      <c r="L517" s="34"/>
      <c r="M517" s="31"/>
      <c r="N517" s="109"/>
    </row>
    <row r="518" spans="1:14" ht="14.25" thickBot="1">
      <c r="A518" s="216"/>
      <c r="B518" s="15" t="s">
        <v>133</v>
      </c>
      <c r="C518" s="16">
        <f t="shared" ref="C518:L518" si="147">C506+C508+C509+C510+C511+C512+C513+C514</f>
        <v>249.27</v>
      </c>
      <c r="D518" s="16">
        <f t="shared" si="147"/>
        <v>249.27</v>
      </c>
      <c r="E518" s="16">
        <f t="shared" si="147"/>
        <v>57.79</v>
      </c>
      <c r="F518" s="16">
        <f t="shared" ref="F518:F531" si="148">(D518-E518)/E518*100</f>
        <v>331.33760166118708</v>
      </c>
      <c r="G518" s="16">
        <f t="shared" si="147"/>
        <v>14</v>
      </c>
      <c r="H518" s="16">
        <f t="shared" si="147"/>
        <v>4703.25</v>
      </c>
      <c r="I518" s="16">
        <f t="shared" si="147"/>
        <v>0</v>
      </c>
      <c r="J518" s="16">
        <f t="shared" si="147"/>
        <v>0</v>
      </c>
      <c r="K518" s="16">
        <f t="shared" si="147"/>
        <v>0</v>
      </c>
      <c r="L518" s="16">
        <f t="shared" si="147"/>
        <v>0</v>
      </c>
      <c r="M518" s="16" t="e">
        <f t="shared" ref="M518:M531" si="149">(K518-L518)/L518*100</f>
        <v>#DIV/0!</v>
      </c>
      <c r="N518" s="110">
        <f>D518/D531*100</f>
        <v>8.3261428592804485</v>
      </c>
    </row>
    <row r="519" spans="1:14" ht="15" thickTop="1" thickBot="1">
      <c r="A519" s="255" t="s">
        <v>132</v>
      </c>
      <c r="B519" s="211" t="s">
        <v>19</v>
      </c>
      <c r="C519" s="31">
        <f>C415+C428+C441+C454+C467+C480+C493+C506</f>
        <v>879.87533599999995</v>
      </c>
      <c r="D519" s="31">
        <f>D415+D428+D441+D454+D467+D480+D493+D506</f>
        <v>879.87533599999995</v>
      </c>
      <c r="E519" s="31">
        <f>E415+E428+E441+E454+E467+E480+E493+E506</f>
        <v>843.86245200000008</v>
      </c>
      <c r="F519" s="32">
        <f t="shared" si="148"/>
        <v>4.2676248853882965</v>
      </c>
      <c r="G519" s="31">
        <f t="shared" ref="G519:L530" si="150">G415+G428+G441+G454+G467+G480+G493+G506</f>
        <v>7090</v>
      </c>
      <c r="H519" s="31">
        <f t="shared" si="150"/>
        <v>1060683.7705705848</v>
      </c>
      <c r="I519" s="31">
        <f t="shared" si="150"/>
        <v>786</v>
      </c>
      <c r="J519" s="31">
        <f t="shared" si="150"/>
        <v>661.81512500000008</v>
      </c>
      <c r="K519" s="31">
        <f t="shared" si="150"/>
        <v>661.81512500000008</v>
      </c>
      <c r="L519" s="31">
        <f t="shared" si="150"/>
        <v>264.98674099999999</v>
      </c>
      <c r="M519" s="32">
        <f t="shared" si="149"/>
        <v>149.75405278862615</v>
      </c>
      <c r="N519" s="109">
        <f>D519/D531*100</f>
        <v>29.389688875088797</v>
      </c>
    </row>
    <row r="520" spans="1:14" ht="14.25" thickBot="1">
      <c r="A520" s="255"/>
      <c r="B520" s="211" t="s">
        <v>20</v>
      </c>
      <c r="C520" s="31">
        <f t="shared" ref="C520:E530" si="151">C416+C429+C442+C455+C468+C481+C494+C507</f>
        <v>314.36811599999999</v>
      </c>
      <c r="D520" s="31">
        <f t="shared" si="151"/>
        <v>314.36811599999999</v>
      </c>
      <c r="E520" s="31">
        <f t="shared" si="151"/>
        <v>274.05235899999997</v>
      </c>
      <c r="F520" s="31">
        <f t="shared" si="148"/>
        <v>14.710968789726792</v>
      </c>
      <c r="G520" s="31">
        <f t="shared" si="150"/>
        <v>3723</v>
      </c>
      <c r="H520" s="31">
        <f t="shared" si="150"/>
        <v>77528.679245283012</v>
      </c>
      <c r="I520" s="31">
        <f t="shared" si="150"/>
        <v>503</v>
      </c>
      <c r="J520" s="31">
        <f t="shared" si="150"/>
        <v>321.51242999999999</v>
      </c>
      <c r="K520" s="31">
        <f t="shared" si="150"/>
        <v>321.51242999999999</v>
      </c>
      <c r="L520" s="31">
        <f t="shared" si="150"/>
        <v>101.84407500000002</v>
      </c>
      <c r="M520" s="31">
        <f t="shared" si="149"/>
        <v>215.690853886198</v>
      </c>
      <c r="N520" s="109">
        <f>D520/D531*100</f>
        <v>10.500557003325099</v>
      </c>
    </row>
    <row r="521" spans="1:14" ht="14.25" thickBot="1">
      <c r="A521" s="255"/>
      <c r="B521" s="211" t="s">
        <v>21</v>
      </c>
      <c r="C521" s="31">
        <f t="shared" si="151"/>
        <v>39.585125999999995</v>
      </c>
      <c r="D521" s="31">
        <f t="shared" si="151"/>
        <v>39.585125999999995</v>
      </c>
      <c r="E521" s="31">
        <f t="shared" si="151"/>
        <v>38.617500999999997</v>
      </c>
      <c r="F521" s="31">
        <f t="shared" si="148"/>
        <v>2.5056644654453386</v>
      </c>
      <c r="G521" s="31">
        <f t="shared" si="150"/>
        <v>114</v>
      </c>
      <c r="H521" s="31">
        <f t="shared" si="150"/>
        <v>47712.894028000002</v>
      </c>
      <c r="I521" s="31">
        <f t="shared" si="150"/>
        <v>2</v>
      </c>
      <c r="J521" s="31">
        <f t="shared" si="150"/>
        <v>0.94671000000000005</v>
      </c>
      <c r="K521" s="31">
        <f t="shared" si="150"/>
        <v>0.94671000000000005</v>
      </c>
      <c r="L521" s="31">
        <f t="shared" si="150"/>
        <v>26.792665</v>
      </c>
      <c r="M521" s="31">
        <f t="shared" si="149"/>
        <v>-96.466532911153109</v>
      </c>
      <c r="N521" s="109">
        <f>D521/D531*100</f>
        <v>1.3222265582645998</v>
      </c>
    </row>
    <row r="522" spans="1:14" ht="14.25" thickBot="1">
      <c r="A522" s="255"/>
      <c r="B522" s="211" t="s">
        <v>22</v>
      </c>
      <c r="C522" s="31">
        <f t="shared" si="151"/>
        <v>195.64420799999999</v>
      </c>
      <c r="D522" s="31">
        <f t="shared" si="151"/>
        <v>195.64420799999999</v>
      </c>
      <c r="E522" s="31">
        <f t="shared" si="151"/>
        <v>176.97392200000002</v>
      </c>
      <c r="F522" s="31">
        <f t="shared" si="148"/>
        <v>10.549738508931261</v>
      </c>
      <c r="G522" s="31">
        <f t="shared" si="150"/>
        <v>5127</v>
      </c>
      <c r="H522" s="31">
        <f t="shared" si="150"/>
        <v>194186.58000000002</v>
      </c>
      <c r="I522" s="31">
        <f t="shared" si="150"/>
        <v>104</v>
      </c>
      <c r="J522" s="31">
        <f t="shared" si="150"/>
        <v>44.89414</v>
      </c>
      <c r="K522" s="31">
        <f t="shared" si="150"/>
        <v>44.89414</v>
      </c>
      <c r="L522" s="31">
        <f t="shared" si="150"/>
        <v>20.209320000000002</v>
      </c>
      <c r="M522" s="31">
        <f t="shared" si="149"/>
        <v>122.14572286450012</v>
      </c>
      <c r="N522" s="109">
        <f>D522/D531*100</f>
        <v>6.534928492794073</v>
      </c>
    </row>
    <row r="523" spans="1:14" ht="14.25" thickBot="1">
      <c r="A523" s="255"/>
      <c r="B523" s="211" t="s">
        <v>23</v>
      </c>
      <c r="C523" s="31">
        <f t="shared" si="151"/>
        <v>0.122642</v>
      </c>
      <c r="D523" s="31">
        <f t="shared" si="151"/>
        <v>0.122642</v>
      </c>
      <c r="E523" s="31">
        <f t="shared" si="151"/>
        <v>1.949827</v>
      </c>
      <c r="F523" s="31">
        <f t="shared" si="148"/>
        <v>-93.710108640407583</v>
      </c>
      <c r="G523" s="31">
        <f t="shared" si="150"/>
        <v>1</v>
      </c>
      <c r="H523" s="31">
        <f t="shared" si="150"/>
        <v>997.44</v>
      </c>
      <c r="I523" s="31">
        <f t="shared" si="150"/>
        <v>1</v>
      </c>
      <c r="J523" s="31">
        <f t="shared" si="150"/>
        <v>5.5647000000000002</v>
      </c>
      <c r="K523" s="31">
        <f t="shared" si="150"/>
        <v>5.5647000000000002</v>
      </c>
      <c r="L523" s="31">
        <f t="shared" si="150"/>
        <v>0</v>
      </c>
      <c r="M523" s="31" t="e">
        <f t="shared" si="149"/>
        <v>#DIV/0!</v>
      </c>
      <c r="N523" s="109">
        <f>D523/D531*100</f>
        <v>4.0965010332084601E-3</v>
      </c>
    </row>
    <row r="524" spans="1:14" ht="14.25" thickBot="1">
      <c r="A524" s="255"/>
      <c r="B524" s="211" t="s">
        <v>24</v>
      </c>
      <c r="C524" s="31">
        <f t="shared" si="151"/>
        <v>286.06656300000003</v>
      </c>
      <c r="D524" s="31">
        <f t="shared" si="151"/>
        <v>286.06656300000003</v>
      </c>
      <c r="E524" s="31">
        <f t="shared" si="151"/>
        <v>88.926303999999988</v>
      </c>
      <c r="F524" s="31">
        <f t="shared" si="148"/>
        <v>221.68947783998769</v>
      </c>
      <c r="G524" s="31">
        <f t="shared" si="150"/>
        <v>137</v>
      </c>
      <c r="H524" s="31">
        <f t="shared" si="150"/>
        <v>55278.884216999999</v>
      </c>
      <c r="I524" s="31">
        <f t="shared" si="150"/>
        <v>13</v>
      </c>
      <c r="J524" s="31">
        <f t="shared" si="150"/>
        <v>9.2181309999999996</v>
      </c>
      <c r="K524" s="31">
        <f t="shared" si="150"/>
        <v>9.2181309999999996</v>
      </c>
      <c r="L524" s="31">
        <f t="shared" si="150"/>
        <v>35.193052000000002</v>
      </c>
      <c r="M524" s="31">
        <f t="shared" si="149"/>
        <v>-73.806957691535246</v>
      </c>
      <c r="N524" s="109">
        <f>D524/D531*100</f>
        <v>9.5552255417874221</v>
      </c>
    </row>
    <row r="525" spans="1:14" ht="14.25" thickBot="1">
      <c r="A525" s="255"/>
      <c r="B525" s="211" t="s">
        <v>25</v>
      </c>
      <c r="C525" s="31">
        <f t="shared" si="151"/>
        <v>1485.208646</v>
      </c>
      <c r="D525" s="31">
        <f t="shared" si="151"/>
        <v>1485.208646</v>
      </c>
      <c r="E525" s="31">
        <f t="shared" si="151"/>
        <v>654.33662000000004</v>
      </c>
      <c r="F525" s="31">
        <f t="shared" si="148"/>
        <v>126.97929484674111</v>
      </c>
      <c r="G525" s="31">
        <f t="shared" si="150"/>
        <v>155</v>
      </c>
      <c r="H525" s="31">
        <f t="shared" si="150"/>
        <v>25701.32</v>
      </c>
      <c r="I525" s="31">
        <f t="shared" si="150"/>
        <v>221</v>
      </c>
      <c r="J525" s="31">
        <f t="shared" si="150"/>
        <v>53.395335000000003</v>
      </c>
      <c r="K525" s="31">
        <f t="shared" si="150"/>
        <v>53.395335000000003</v>
      </c>
      <c r="L525" s="31">
        <f t="shared" si="150"/>
        <v>40.979799999999997</v>
      </c>
      <c r="M525" s="31">
        <f t="shared" si="149"/>
        <v>30.296719359294105</v>
      </c>
      <c r="N525" s="109">
        <f>D525/D531*100</f>
        <v>49.609096010087391</v>
      </c>
    </row>
    <row r="526" spans="1:14" ht="14.25" thickBot="1">
      <c r="A526" s="255"/>
      <c r="B526" s="211" t="s">
        <v>26</v>
      </c>
      <c r="C526" s="31">
        <f t="shared" si="151"/>
        <v>107.23807800000003</v>
      </c>
      <c r="D526" s="31">
        <f t="shared" si="151"/>
        <v>107.23807800000003</v>
      </c>
      <c r="E526" s="31">
        <f t="shared" si="151"/>
        <v>78.280206000000035</v>
      </c>
      <c r="F526" s="31">
        <f t="shared" si="148"/>
        <v>36.992585328658919</v>
      </c>
      <c r="G526" s="31">
        <f t="shared" si="150"/>
        <v>9030</v>
      </c>
      <c r="H526" s="31">
        <f t="shared" si="150"/>
        <v>1254409.8950000014</v>
      </c>
      <c r="I526" s="31">
        <f t="shared" si="150"/>
        <v>13878</v>
      </c>
      <c r="J526" s="31">
        <f t="shared" si="150"/>
        <v>65.578799000000004</v>
      </c>
      <c r="K526" s="31">
        <f t="shared" si="150"/>
        <v>65.578799000000004</v>
      </c>
      <c r="L526" s="31">
        <f t="shared" si="150"/>
        <v>37.246676000000001</v>
      </c>
      <c r="M526" s="31">
        <f t="shared" si="149"/>
        <v>76.066178361795295</v>
      </c>
      <c r="N526" s="109">
        <f>D526/D531*100</f>
        <v>3.5819776041347131</v>
      </c>
    </row>
    <row r="527" spans="1:14" ht="14.25" thickBot="1">
      <c r="A527" s="255"/>
      <c r="B527" s="211" t="s">
        <v>27</v>
      </c>
      <c r="C527" s="31">
        <f t="shared" si="151"/>
        <v>8.2641999999999993E-2</v>
      </c>
      <c r="D527" s="31">
        <f t="shared" si="151"/>
        <v>8.2641999999999993E-2</v>
      </c>
      <c r="E527" s="31">
        <f t="shared" si="151"/>
        <v>0</v>
      </c>
      <c r="F527" s="31" t="e">
        <f t="shared" si="148"/>
        <v>#DIV/0!</v>
      </c>
      <c r="G527" s="31">
        <f t="shared" si="150"/>
        <v>1</v>
      </c>
      <c r="H527" s="31">
        <f t="shared" si="150"/>
        <v>154</v>
      </c>
      <c r="I527" s="31">
        <f t="shared" si="150"/>
        <v>0</v>
      </c>
      <c r="J527" s="31">
        <f t="shared" si="150"/>
        <v>0</v>
      </c>
      <c r="K527" s="31">
        <f t="shared" si="150"/>
        <v>0</v>
      </c>
      <c r="L527" s="31">
        <f t="shared" si="150"/>
        <v>0</v>
      </c>
      <c r="M527" s="31" t="e">
        <f t="shared" si="149"/>
        <v>#DIV/0!</v>
      </c>
      <c r="N527" s="109">
        <f>D527/D531*100</f>
        <v>2.7604168097912093E-3</v>
      </c>
    </row>
    <row r="528" spans="1:14" ht="14.25" thickBot="1">
      <c r="A528" s="255"/>
      <c r="B528" s="14" t="s">
        <v>28</v>
      </c>
      <c r="C528" s="31">
        <f t="shared" si="151"/>
        <v>0</v>
      </c>
      <c r="D528" s="31">
        <f t="shared" si="151"/>
        <v>0</v>
      </c>
      <c r="E528" s="31">
        <f t="shared" si="151"/>
        <v>0</v>
      </c>
      <c r="F528" s="31" t="e">
        <f t="shared" si="148"/>
        <v>#DIV/0!</v>
      </c>
      <c r="G528" s="31">
        <f t="shared" si="150"/>
        <v>0</v>
      </c>
      <c r="H528" s="31">
        <f t="shared" si="150"/>
        <v>0</v>
      </c>
      <c r="I528" s="31">
        <f t="shared" si="150"/>
        <v>0</v>
      </c>
      <c r="J528" s="31">
        <f t="shared" si="150"/>
        <v>0</v>
      </c>
      <c r="K528" s="31">
        <f t="shared" si="150"/>
        <v>0</v>
      </c>
      <c r="L528" s="31">
        <f t="shared" si="150"/>
        <v>0</v>
      </c>
      <c r="M528" s="31" t="e">
        <f t="shared" si="149"/>
        <v>#DIV/0!</v>
      </c>
      <c r="N528" s="109">
        <f>D528/D531*100</f>
        <v>0</v>
      </c>
    </row>
    <row r="529" spans="1:14" ht="14.25" thickBot="1">
      <c r="A529" s="255"/>
      <c r="B529" s="14" t="s">
        <v>29</v>
      </c>
      <c r="C529" s="31">
        <f t="shared" si="151"/>
        <v>0</v>
      </c>
      <c r="D529" s="31">
        <f t="shared" si="151"/>
        <v>0</v>
      </c>
      <c r="E529" s="31">
        <f t="shared" si="151"/>
        <v>0</v>
      </c>
      <c r="F529" s="31" t="e">
        <f t="shared" si="148"/>
        <v>#DIV/0!</v>
      </c>
      <c r="G529" s="31">
        <f t="shared" si="150"/>
        <v>0</v>
      </c>
      <c r="H529" s="31">
        <f t="shared" si="150"/>
        <v>0</v>
      </c>
      <c r="I529" s="31">
        <f t="shared" si="150"/>
        <v>0</v>
      </c>
      <c r="J529" s="31">
        <f t="shared" si="150"/>
        <v>0</v>
      </c>
      <c r="K529" s="31">
        <f t="shared" si="150"/>
        <v>0</v>
      </c>
      <c r="L529" s="31">
        <f t="shared" si="150"/>
        <v>0</v>
      </c>
      <c r="M529" s="31" t="e">
        <f t="shared" si="149"/>
        <v>#DIV/0!</v>
      </c>
      <c r="N529" s="109">
        <f>D529/D531*100</f>
        <v>0</v>
      </c>
    </row>
    <row r="530" spans="1:14" ht="14.25" thickBot="1">
      <c r="A530" s="255"/>
      <c r="B530" s="14" t="s">
        <v>30</v>
      </c>
      <c r="C530" s="31">
        <f t="shared" si="151"/>
        <v>0</v>
      </c>
      <c r="D530" s="31">
        <f t="shared" si="151"/>
        <v>0</v>
      </c>
      <c r="E530" s="31">
        <f t="shared" si="151"/>
        <v>0</v>
      </c>
      <c r="F530" s="31" t="e">
        <f t="shared" si="148"/>
        <v>#DIV/0!</v>
      </c>
      <c r="G530" s="31">
        <f t="shared" si="150"/>
        <v>0</v>
      </c>
      <c r="H530" s="31">
        <f t="shared" si="150"/>
        <v>0</v>
      </c>
      <c r="I530" s="31">
        <f t="shared" si="150"/>
        <v>0</v>
      </c>
      <c r="J530" s="31">
        <f t="shared" si="150"/>
        <v>0</v>
      </c>
      <c r="K530" s="31">
        <f t="shared" si="150"/>
        <v>0</v>
      </c>
      <c r="L530" s="31">
        <f t="shared" si="150"/>
        <v>0</v>
      </c>
      <c r="M530" s="31" t="e">
        <f t="shared" si="149"/>
        <v>#DIV/0!</v>
      </c>
      <c r="N530" s="109">
        <f>D530/D531*100</f>
        <v>0</v>
      </c>
    </row>
    <row r="531" spans="1:14" ht="14.25" thickBot="1">
      <c r="A531" s="275"/>
      <c r="B531" s="35" t="s">
        <v>133</v>
      </c>
      <c r="C531" s="36">
        <f t="shared" ref="C531:L531" si="152">C519+C521+C522+C523+C524+C525+C526+C527</f>
        <v>2993.8232410000001</v>
      </c>
      <c r="D531" s="36">
        <f t="shared" si="152"/>
        <v>2993.8232410000001</v>
      </c>
      <c r="E531" s="36">
        <f t="shared" si="152"/>
        <v>1882.9468320000003</v>
      </c>
      <c r="F531" s="36">
        <f t="shared" si="148"/>
        <v>58.996695505207953</v>
      </c>
      <c r="G531" s="36">
        <f t="shared" si="152"/>
        <v>21655</v>
      </c>
      <c r="H531" s="36">
        <f t="shared" si="152"/>
        <v>2639124.7838155865</v>
      </c>
      <c r="I531" s="36">
        <f t="shared" si="152"/>
        <v>15005</v>
      </c>
      <c r="J531" s="36">
        <f t="shared" si="152"/>
        <v>841.41294000000016</v>
      </c>
      <c r="K531" s="36">
        <f t="shared" si="152"/>
        <v>841.41294000000016</v>
      </c>
      <c r="L531" s="36">
        <f t="shared" si="152"/>
        <v>425.408254</v>
      </c>
      <c r="M531" s="36">
        <f t="shared" si="149"/>
        <v>97.789519147411781</v>
      </c>
      <c r="N531" s="115">
        <f>D531/D531*100</f>
        <v>100</v>
      </c>
    </row>
    <row r="535" spans="1:14">
      <c r="A535" s="219" t="s">
        <v>122</v>
      </c>
      <c r="B535" s="219"/>
      <c r="C535" s="219"/>
      <c r="D535" s="219"/>
      <c r="E535" s="219"/>
      <c r="F535" s="219"/>
      <c r="G535" s="219"/>
      <c r="H535" s="219"/>
      <c r="I535" s="219"/>
      <c r="J535" s="219"/>
      <c r="K535" s="219"/>
      <c r="L535" s="219"/>
      <c r="M535" s="219"/>
      <c r="N535" s="219"/>
    </row>
    <row r="536" spans="1:14">
      <c r="A536" s="219"/>
      <c r="B536" s="219"/>
      <c r="C536" s="219"/>
      <c r="D536" s="219"/>
      <c r="E536" s="219"/>
      <c r="F536" s="219"/>
      <c r="G536" s="219"/>
      <c r="H536" s="219"/>
      <c r="I536" s="219"/>
      <c r="J536" s="219"/>
      <c r="K536" s="219"/>
      <c r="L536" s="219"/>
      <c r="M536" s="219"/>
      <c r="N536" s="219"/>
    </row>
    <row r="537" spans="1:14" ht="14.25" thickBot="1">
      <c r="A537" s="254" t="str">
        <f>A3</f>
        <v>财字3号表                                             （2024年1月）                                           单位：万元</v>
      </c>
      <c r="B537" s="254"/>
      <c r="C537" s="254"/>
      <c r="D537" s="254"/>
      <c r="E537" s="254"/>
      <c r="F537" s="254"/>
      <c r="G537" s="254"/>
      <c r="H537" s="254"/>
      <c r="I537" s="254"/>
      <c r="J537" s="254"/>
      <c r="K537" s="254"/>
      <c r="L537" s="254"/>
      <c r="M537" s="254"/>
      <c r="N537" s="254"/>
    </row>
    <row r="538" spans="1:14" ht="14.25" thickBot="1">
      <c r="A538" s="276" t="s">
        <v>67</v>
      </c>
      <c r="B538" s="37" t="s">
        <v>3</v>
      </c>
      <c r="C538" s="259" t="s">
        <v>4</v>
      </c>
      <c r="D538" s="259"/>
      <c r="E538" s="259"/>
      <c r="F538" s="260"/>
      <c r="G538" s="221" t="s">
        <v>5</v>
      </c>
      <c r="H538" s="260"/>
      <c r="I538" s="221" t="s">
        <v>6</v>
      </c>
      <c r="J538" s="261"/>
      <c r="K538" s="261"/>
      <c r="L538" s="261"/>
      <c r="M538" s="261"/>
      <c r="N538" s="273" t="s">
        <v>7</v>
      </c>
    </row>
    <row r="539" spans="1:14" ht="14.25" thickBot="1">
      <c r="A539" s="276"/>
      <c r="B539" s="24" t="s">
        <v>8</v>
      </c>
      <c r="C539" s="277" t="s">
        <v>9</v>
      </c>
      <c r="D539" s="265" t="s">
        <v>10</v>
      </c>
      <c r="E539" s="265" t="s">
        <v>11</v>
      </c>
      <c r="F539" s="212" t="s">
        <v>12</v>
      </c>
      <c r="G539" s="265" t="s">
        <v>13</v>
      </c>
      <c r="H539" s="265" t="s">
        <v>14</v>
      </c>
      <c r="I539" s="211" t="s">
        <v>13</v>
      </c>
      <c r="J539" s="262" t="s">
        <v>15</v>
      </c>
      <c r="K539" s="263"/>
      <c r="L539" s="264"/>
      <c r="M539" s="212" t="s">
        <v>12</v>
      </c>
      <c r="N539" s="274"/>
    </row>
    <row r="540" spans="1:14" ht="14.25" thickBot="1">
      <c r="A540" s="276"/>
      <c r="B540" s="38" t="s">
        <v>16</v>
      </c>
      <c r="C540" s="278"/>
      <c r="D540" s="267"/>
      <c r="E540" s="267"/>
      <c r="F540" s="213" t="s">
        <v>17</v>
      </c>
      <c r="G540" s="267"/>
      <c r="H540" s="267"/>
      <c r="I540" s="24" t="s">
        <v>18</v>
      </c>
      <c r="J540" s="212" t="s">
        <v>9</v>
      </c>
      <c r="K540" s="25" t="s">
        <v>10</v>
      </c>
      <c r="L540" s="212" t="s">
        <v>11</v>
      </c>
      <c r="M540" s="213" t="s">
        <v>17</v>
      </c>
      <c r="N540" s="181" t="s">
        <v>17</v>
      </c>
    </row>
    <row r="541" spans="1:14" ht="14.25" thickBot="1">
      <c r="A541" s="276"/>
      <c r="B541" s="211" t="s">
        <v>19</v>
      </c>
      <c r="C541" s="31">
        <f t="shared" ref="C541:E552" si="153">C202</f>
        <v>2508.3571480000001</v>
      </c>
      <c r="D541" s="31">
        <f t="shared" si="153"/>
        <v>2508.3571480000001</v>
      </c>
      <c r="E541" s="31">
        <f t="shared" si="153"/>
        <v>2537.8078900000005</v>
      </c>
      <c r="F541" s="31">
        <f t="shared" ref="F541:F572" si="154">(D541-E541)/E541*100</f>
        <v>-1.1604795664813083</v>
      </c>
      <c r="G541" s="31">
        <f t="shared" ref="G541:L552" si="155">G202</f>
        <v>19885</v>
      </c>
      <c r="H541" s="31">
        <f t="shared" si="155"/>
        <v>2857895.7809343017</v>
      </c>
      <c r="I541" s="31">
        <f t="shared" si="155"/>
        <v>2373</v>
      </c>
      <c r="J541" s="31">
        <f t="shared" si="155"/>
        <v>2660.8924720000005</v>
      </c>
      <c r="K541" s="31">
        <f t="shared" si="155"/>
        <v>2660.8924720000005</v>
      </c>
      <c r="L541" s="31">
        <f t="shared" si="155"/>
        <v>1340.9744519999999</v>
      </c>
      <c r="M541" s="31">
        <f t="shared" ref="M541:M592" si="156">(K541-L541)/L541*100</f>
        <v>98.429766356205022</v>
      </c>
      <c r="N541" s="109">
        <f t="shared" ref="N541:N553" si="157">N202</f>
        <v>51.822113442994102</v>
      </c>
    </row>
    <row r="542" spans="1:14" ht="14.25" thickBot="1">
      <c r="A542" s="276"/>
      <c r="B542" s="211" t="s">
        <v>20</v>
      </c>
      <c r="C542" s="31">
        <f t="shared" si="153"/>
        <v>837.25894699999992</v>
      </c>
      <c r="D542" s="31">
        <f t="shared" si="153"/>
        <v>837.25894699999992</v>
      </c>
      <c r="E542" s="31">
        <f t="shared" si="153"/>
        <v>757.02794399999959</v>
      </c>
      <c r="F542" s="31">
        <f t="shared" si="154"/>
        <v>10.59815607018073</v>
      </c>
      <c r="G542" s="31">
        <f t="shared" si="155"/>
        <v>9496</v>
      </c>
      <c r="H542" s="31">
        <f t="shared" si="155"/>
        <v>192313.55981509434</v>
      </c>
      <c r="I542" s="31">
        <f t="shared" si="155"/>
        <v>1430</v>
      </c>
      <c r="J542" s="31">
        <f t="shared" si="155"/>
        <v>921.48506600000007</v>
      </c>
      <c r="K542" s="31">
        <f t="shared" si="155"/>
        <v>921.48506600000007</v>
      </c>
      <c r="L542" s="31">
        <f t="shared" si="155"/>
        <v>547.41885499999989</v>
      </c>
      <c r="M542" s="31">
        <f t="shared" si="156"/>
        <v>68.332723212465936</v>
      </c>
      <c r="N542" s="109">
        <f t="shared" si="157"/>
        <v>17.297587852348283</v>
      </c>
    </row>
    <row r="543" spans="1:14" ht="14.25" thickBot="1">
      <c r="A543" s="276"/>
      <c r="B543" s="211" t="s">
        <v>21</v>
      </c>
      <c r="C543" s="31">
        <f t="shared" si="153"/>
        <v>234.84590599999999</v>
      </c>
      <c r="D543" s="31">
        <f t="shared" si="153"/>
        <v>234.84590599999999</v>
      </c>
      <c r="E543" s="31">
        <f t="shared" si="153"/>
        <v>229.87339699999998</v>
      </c>
      <c r="F543" s="31">
        <f t="shared" si="154"/>
        <v>2.1631511366232616</v>
      </c>
      <c r="G543" s="31">
        <f t="shared" si="155"/>
        <v>292</v>
      </c>
      <c r="H543" s="31">
        <f t="shared" si="155"/>
        <v>301957.73100000003</v>
      </c>
      <c r="I543" s="31">
        <f t="shared" si="155"/>
        <v>15</v>
      </c>
      <c r="J543" s="31">
        <f t="shared" si="155"/>
        <v>30.402416000000002</v>
      </c>
      <c r="K543" s="31">
        <f t="shared" si="155"/>
        <v>30.402416000000002</v>
      </c>
      <c r="L543" s="31">
        <f t="shared" si="155"/>
        <v>7.9877760000000002</v>
      </c>
      <c r="M543" s="31">
        <f t="shared" si="156"/>
        <v>280.611774791882</v>
      </c>
      <c r="N543" s="109">
        <f t="shared" si="157"/>
        <v>4.8518653701521171</v>
      </c>
    </row>
    <row r="544" spans="1:14" ht="14.25" thickBot="1">
      <c r="A544" s="276"/>
      <c r="B544" s="211" t="s">
        <v>22</v>
      </c>
      <c r="C544" s="31">
        <f t="shared" si="153"/>
        <v>158.86638199999999</v>
      </c>
      <c r="D544" s="31">
        <f t="shared" si="153"/>
        <v>158.86638199999999</v>
      </c>
      <c r="E544" s="31">
        <f t="shared" si="153"/>
        <v>150.65735799999999</v>
      </c>
      <c r="F544" s="31">
        <f t="shared" si="154"/>
        <v>5.4488039011011988</v>
      </c>
      <c r="G544" s="31">
        <f t="shared" si="155"/>
        <v>4529</v>
      </c>
      <c r="H544" s="31">
        <f t="shared" si="155"/>
        <v>117075.50821199999</v>
      </c>
      <c r="I544" s="31">
        <f t="shared" si="155"/>
        <v>48</v>
      </c>
      <c r="J544" s="31">
        <f t="shared" si="155"/>
        <v>10.4712</v>
      </c>
      <c r="K544" s="31">
        <f t="shared" si="155"/>
        <v>10.4712</v>
      </c>
      <c r="L544" s="31">
        <f t="shared" si="155"/>
        <v>9.8062000000000005</v>
      </c>
      <c r="M544" s="31">
        <f t="shared" si="156"/>
        <v>6.7814239970630741</v>
      </c>
      <c r="N544" s="109">
        <f t="shared" si="157"/>
        <v>3.2821449197720209</v>
      </c>
    </row>
    <row r="545" spans="1:14" ht="14.25" thickBot="1">
      <c r="A545" s="276"/>
      <c r="B545" s="211" t="s">
        <v>23</v>
      </c>
      <c r="C545" s="31">
        <f t="shared" si="153"/>
        <v>7.7923330000000002</v>
      </c>
      <c r="D545" s="31">
        <f t="shared" si="153"/>
        <v>7.7923330000000002</v>
      </c>
      <c r="E545" s="31">
        <f t="shared" si="153"/>
        <v>4.1265960000000002</v>
      </c>
      <c r="F545" s="31">
        <f t="shared" si="154"/>
        <v>88.831981613901618</v>
      </c>
      <c r="G545" s="31">
        <f t="shared" si="155"/>
        <v>174</v>
      </c>
      <c r="H545" s="31">
        <f t="shared" si="155"/>
        <v>47323.68</v>
      </c>
      <c r="I545" s="31">
        <f t="shared" si="155"/>
        <v>0</v>
      </c>
      <c r="J545" s="31">
        <f t="shared" si="155"/>
        <v>0</v>
      </c>
      <c r="K545" s="31">
        <f t="shared" si="155"/>
        <v>0</v>
      </c>
      <c r="L545" s="31">
        <f t="shared" si="155"/>
        <v>0.78258799999999995</v>
      </c>
      <c r="M545" s="31">
        <f t="shared" si="156"/>
        <v>-100</v>
      </c>
      <c r="N545" s="109">
        <f t="shared" si="157"/>
        <v>0.16098790598203386</v>
      </c>
    </row>
    <row r="546" spans="1:14" ht="14.25" thickBot="1">
      <c r="A546" s="276"/>
      <c r="B546" s="211" t="s">
        <v>24</v>
      </c>
      <c r="C546" s="31">
        <f t="shared" si="153"/>
        <v>388.20893000000007</v>
      </c>
      <c r="D546" s="31">
        <f t="shared" si="153"/>
        <v>388.20893000000007</v>
      </c>
      <c r="E546" s="31">
        <f t="shared" si="153"/>
        <v>308.86221999999998</v>
      </c>
      <c r="F546" s="31">
        <f t="shared" si="154"/>
        <v>25.690001839655263</v>
      </c>
      <c r="G546" s="31">
        <f t="shared" si="155"/>
        <v>844</v>
      </c>
      <c r="H546" s="31">
        <f t="shared" si="155"/>
        <v>523191.88147199992</v>
      </c>
      <c r="I546" s="31">
        <f t="shared" si="155"/>
        <v>80</v>
      </c>
      <c r="J546" s="31">
        <f t="shared" si="155"/>
        <v>134.83077499999999</v>
      </c>
      <c r="K546" s="31">
        <f t="shared" si="155"/>
        <v>134.83077499999999</v>
      </c>
      <c r="L546" s="31">
        <f t="shared" si="155"/>
        <v>21.815377999999999</v>
      </c>
      <c r="M546" s="31">
        <f t="shared" si="156"/>
        <v>518.05381048176196</v>
      </c>
      <c r="N546" s="109">
        <f t="shared" si="157"/>
        <v>8.0203121098939132</v>
      </c>
    </row>
    <row r="547" spans="1:14" ht="14.25" thickBot="1">
      <c r="A547" s="276"/>
      <c r="B547" s="211" t="s">
        <v>25</v>
      </c>
      <c r="C547" s="31">
        <f t="shared" si="153"/>
        <v>1061.0143560000001</v>
      </c>
      <c r="D547" s="31">
        <f t="shared" si="153"/>
        <v>1061.0143560000001</v>
      </c>
      <c r="E547" s="31">
        <f t="shared" si="153"/>
        <v>506.94958100000002</v>
      </c>
      <c r="F547" s="31">
        <f t="shared" si="154"/>
        <v>109.29386190773872</v>
      </c>
      <c r="G547" s="31">
        <f t="shared" si="155"/>
        <v>209</v>
      </c>
      <c r="H547" s="31">
        <f t="shared" si="155"/>
        <v>14079.119476</v>
      </c>
      <c r="I547" s="31">
        <f t="shared" si="155"/>
        <v>53</v>
      </c>
      <c r="J547" s="31">
        <f t="shared" si="155"/>
        <v>150.45240099999998</v>
      </c>
      <c r="K547" s="31">
        <f t="shared" si="155"/>
        <v>150.45240099999998</v>
      </c>
      <c r="L547" s="31">
        <f t="shared" si="155"/>
        <v>331.77715299999994</v>
      </c>
      <c r="M547" s="31">
        <f t="shared" si="156"/>
        <v>-54.652573379578065</v>
      </c>
      <c r="N547" s="109">
        <f t="shared" si="157"/>
        <v>21.920325965191196</v>
      </c>
    </row>
    <row r="548" spans="1:14" ht="14.25" thickBot="1">
      <c r="A548" s="276"/>
      <c r="B548" s="211" t="s">
        <v>26</v>
      </c>
      <c r="C548" s="31">
        <f t="shared" si="153"/>
        <v>381.77723200000003</v>
      </c>
      <c r="D548" s="31">
        <f t="shared" si="153"/>
        <v>381.77723200000003</v>
      </c>
      <c r="E548" s="31">
        <f t="shared" si="153"/>
        <v>274.69671899999975</v>
      </c>
      <c r="F548" s="31">
        <f t="shared" si="154"/>
        <v>38.981358565116452</v>
      </c>
      <c r="G548" s="31">
        <f t="shared" si="155"/>
        <v>16843</v>
      </c>
      <c r="H548" s="31">
        <f t="shared" si="155"/>
        <v>3241787.8849999942</v>
      </c>
      <c r="I548" s="31">
        <f t="shared" si="155"/>
        <v>14342</v>
      </c>
      <c r="J548" s="31">
        <f t="shared" si="155"/>
        <v>139.07432799999998</v>
      </c>
      <c r="K548" s="31">
        <f t="shared" si="155"/>
        <v>139.07432799999998</v>
      </c>
      <c r="L548" s="31">
        <f t="shared" si="155"/>
        <v>66.075717999999995</v>
      </c>
      <c r="M548" s="31">
        <f t="shared" si="156"/>
        <v>110.47721040276852</v>
      </c>
      <c r="N548" s="109">
        <f t="shared" si="157"/>
        <v>7.8874346272543958</v>
      </c>
    </row>
    <row r="549" spans="1:14" ht="14.25" thickBot="1">
      <c r="A549" s="276"/>
      <c r="B549" s="211" t="s">
        <v>27</v>
      </c>
      <c r="C549" s="31">
        <f t="shared" si="153"/>
        <v>99.459694000000013</v>
      </c>
      <c r="D549" s="31">
        <f t="shared" si="153"/>
        <v>99.459694000000013</v>
      </c>
      <c r="E549" s="31">
        <f t="shared" si="153"/>
        <v>79.823550999999995</v>
      </c>
      <c r="F549" s="31">
        <f t="shared" si="154"/>
        <v>24.599435572591876</v>
      </c>
      <c r="G549" s="31">
        <f t="shared" si="155"/>
        <v>31</v>
      </c>
      <c r="H549" s="31">
        <f t="shared" si="155"/>
        <v>32308.804039000002</v>
      </c>
      <c r="I549" s="31">
        <f t="shared" si="155"/>
        <v>0</v>
      </c>
      <c r="J549" s="31">
        <f t="shared" si="155"/>
        <v>71</v>
      </c>
      <c r="K549" s="31">
        <f t="shared" si="155"/>
        <v>71</v>
      </c>
      <c r="L549" s="31">
        <f t="shared" si="155"/>
        <v>0</v>
      </c>
      <c r="M549" s="31" t="e">
        <f t="shared" si="156"/>
        <v>#DIV/0!</v>
      </c>
      <c r="N549" s="109">
        <f t="shared" si="157"/>
        <v>2.0548156587602016</v>
      </c>
    </row>
    <row r="550" spans="1:14" ht="14.25" thickBot="1">
      <c r="A550" s="276"/>
      <c r="B550" s="14" t="s">
        <v>28</v>
      </c>
      <c r="C550" s="31">
        <f t="shared" si="153"/>
        <v>76.124596999999994</v>
      </c>
      <c r="D550" s="31">
        <f t="shared" si="153"/>
        <v>76.124596999999994</v>
      </c>
      <c r="E550" s="31">
        <f t="shared" si="153"/>
        <v>78.390679000000006</v>
      </c>
      <c r="F550" s="31">
        <f t="shared" si="154"/>
        <v>-2.890754396960908</v>
      </c>
      <c r="G550" s="31">
        <f t="shared" si="155"/>
        <v>17</v>
      </c>
      <c r="H550" s="31">
        <f t="shared" si="155"/>
        <v>26410.18</v>
      </c>
      <c r="I550" s="31">
        <f t="shared" si="155"/>
        <v>0</v>
      </c>
      <c r="J550" s="31">
        <f t="shared" si="155"/>
        <v>71</v>
      </c>
      <c r="K550" s="31">
        <f t="shared" si="155"/>
        <v>71</v>
      </c>
      <c r="L550" s="31">
        <f t="shared" si="155"/>
        <v>0</v>
      </c>
      <c r="M550" s="31" t="e">
        <f t="shared" si="156"/>
        <v>#DIV/0!</v>
      </c>
      <c r="N550" s="109">
        <f t="shared" si="157"/>
        <v>1.5727176270259775</v>
      </c>
    </row>
    <row r="551" spans="1:14" ht="14.25" thickBot="1">
      <c r="A551" s="276"/>
      <c r="B551" s="14" t="s">
        <v>29</v>
      </c>
      <c r="C551" s="31">
        <f t="shared" si="153"/>
        <v>17.865952</v>
      </c>
      <c r="D551" s="31">
        <f t="shared" si="153"/>
        <v>17.865952</v>
      </c>
      <c r="E551" s="31">
        <f t="shared" si="153"/>
        <v>0</v>
      </c>
      <c r="F551" s="31" t="e">
        <f t="shared" si="154"/>
        <v>#DIV/0!</v>
      </c>
      <c r="G551" s="31">
        <f t="shared" si="155"/>
        <v>7</v>
      </c>
      <c r="H551" s="31">
        <f t="shared" si="155"/>
        <v>4865.2031299999999</v>
      </c>
      <c r="I551" s="31">
        <f t="shared" si="155"/>
        <v>0</v>
      </c>
      <c r="J551" s="31">
        <f t="shared" si="155"/>
        <v>0</v>
      </c>
      <c r="K551" s="31">
        <f t="shared" si="155"/>
        <v>0</v>
      </c>
      <c r="L551" s="31">
        <f t="shared" si="155"/>
        <v>0</v>
      </c>
      <c r="M551" s="31" t="e">
        <f t="shared" si="156"/>
        <v>#DIV/0!</v>
      </c>
      <c r="N551" s="109">
        <f t="shared" si="157"/>
        <v>0.36910668484721199</v>
      </c>
    </row>
    <row r="552" spans="1:14" ht="14.25" thickBot="1">
      <c r="A552" s="276"/>
      <c r="B552" s="14" t="s">
        <v>30</v>
      </c>
      <c r="C552" s="31">
        <f t="shared" si="153"/>
        <v>5.4591450000000012</v>
      </c>
      <c r="D552" s="31">
        <f t="shared" si="153"/>
        <v>5.4591450000000012</v>
      </c>
      <c r="E552" s="31">
        <f t="shared" si="153"/>
        <v>1.4291510000000001</v>
      </c>
      <c r="F552" s="31">
        <f t="shared" si="154"/>
        <v>281.98517861303679</v>
      </c>
      <c r="G552" s="31">
        <f t="shared" si="155"/>
        <v>5</v>
      </c>
      <c r="H552" s="31">
        <f t="shared" si="155"/>
        <v>138.74228600000001</v>
      </c>
      <c r="I552" s="31">
        <f t="shared" si="155"/>
        <v>0</v>
      </c>
      <c r="J552" s="31">
        <f t="shared" si="155"/>
        <v>0</v>
      </c>
      <c r="K552" s="31">
        <f t="shared" si="155"/>
        <v>0</v>
      </c>
      <c r="L552" s="31">
        <f t="shared" si="155"/>
        <v>0</v>
      </c>
      <c r="M552" s="31" t="e">
        <f t="shared" si="156"/>
        <v>#DIV/0!</v>
      </c>
      <c r="N552" s="109">
        <f t="shared" si="157"/>
        <v>0.11278474906068443</v>
      </c>
    </row>
    <row r="553" spans="1:14" ht="14.25" thickBot="1">
      <c r="A553" s="276"/>
      <c r="B553" s="35" t="s">
        <v>131</v>
      </c>
      <c r="C553" s="36">
        <f t="shared" ref="C553:L553" si="158">C541+C543+C544+C545+C546+C547+C548+C549</f>
        <v>4840.321981000001</v>
      </c>
      <c r="D553" s="36">
        <f t="shared" si="158"/>
        <v>4840.321981000001</v>
      </c>
      <c r="E553" s="36">
        <f t="shared" si="158"/>
        <v>4092.7973119999997</v>
      </c>
      <c r="F553" s="36">
        <f t="shared" si="154"/>
        <v>18.264395033887311</v>
      </c>
      <c r="G553" s="36">
        <f t="shared" si="158"/>
        <v>42807</v>
      </c>
      <c r="H553" s="36">
        <f t="shared" si="158"/>
        <v>7135620.3901332952</v>
      </c>
      <c r="I553" s="36">
        <f t="shared" si="158"/>
        <v>16911</v>
      </c>
      <c r="J553" s="36">
        <f t="shared" si="158"/>
        <v>3197.1235920000004</v>
      </c>
      <c r="K553" s="36">
        <f t="shared" si="158"/>
        <v>3197.1235920000004</v>
      </c>
      <c r="L553" s="36">
        <f t="shared" si="158"/>
        <v>1779.219265</v>
      </c>
      <c r="M553" s="36">
        <f t="shared" si="156"/>
        <v>79.69250080034405</v>
      </c>
      <c r="N553" s="115">
        <f t="shared" si="157"/>
        <v>100</v>
      </c>
    </row>
    <row r="554" spans="1:14" ht="14.25" thickBot="1">
      <c r="A554" s="276" t="s">
        <v>68</v>
      </c>
      <c r="B554" s="211" t="s">
        <v>19</v>
      </c>
      <c r="C554" s="31">
        <f t="shared" ref="C554:L565" si="159">C394</f>
        <v>1184.4397260000001</v>
      </c>
      <c r="D554" s="31">
        <f t="shared" si="159"/>
        <v>1184.4397260000001</v>
      </c>
      <c r="E554" s="31">
        <f t="shared" si="159"/>
        <v>1203.2541709999998</v>
      </c>
      <c r="F554" s="31">
        <f t="shared" si="154"/>
        <v>-1.5636301500923493</v>
      </c>
      <c r="G554" s="31">
        <f t="shared" si="159"/>
        <v>9479</v>
      </c>
      <c r="H554" s="31">
        <f t="shared" si="159"/>
        <v>1374527.8125541508</v>
      </c>
      <c r="I554" s="31">
        <f t="shared" si="159"/>
        <v>1113</v>
      </c>
      <c r="J554" s="31">
        <f t="shared" si="159"/>
        <v>760.67078700000002</v>
      </c>
      <c r="K554" s="31">
        <f t="shared" si="159"/>
        <v>760.67078700000002</v>
      </c>
      <c r="L554" s="31">
        <f t="shared" si="159"/>
        <v>717.05872499999987</v>
      </c>
      <c r="M554" s="31">
        <f t="shared" si="156"/>
        <v>6.0820767504084357</v>
      </c>
      <c r="N554" s="113">
        <f t="shared" ref="N554:N566" si="160">N394</f>
        <v>43.629537207058334</v>
      </c>
    </row>
    <row r="555" spans="1:14" ht="14.25" thickBot="1">
      <c r="A555" s="276"/>
      <c r="B555" s="211" t="s">
        <v>20</v>
      </c>
      <c r="C555" s="31">
        <f t="shared" si="159"/>
        <v>396.66888199999994</v>
      </c>
      <c r="D555" s="31">
        <f t="shared" si="159"/>
        <v>396.66888199999994</v>
      </c>
      <c r="E555" s="31">
        <f t="shared" si="159"/>
        <v>377.37120699999991</v>
      </c>
      <c r="F555" s="31">
        <f t="shared" si="154"/>
        <v>5.1137115503356441</v>
      </c>
      <c r="G555" s="31">
        <f t="shared" si="159"/>
        <v>4877</v>
      </c>
      <c r="H555" s="31">
        <f t="shared" si="159"/>
        <v>96402.264150943403</v>
      </c>
      <c r="I555" s="31">
        <f t="shared" si="159"/>
        <v>587</v>
      </c>
      <c r="J555" s="31">
        <f t="shared" si="159"/>
        <v>252.402446</v>
      </c>
      <c r="K555" s="31">
        <f t="shared" si="159"/>
        <v>252.402446</v>
      </c>
      <c r="L555" s="31">
        <f t="shared" si="159"/>
        <v>274.08222499999999</v>
      </c>
      <c r="M555" s="31">
        <f t="shared" si="156"/>
        <v>-7.9099543941603647</v>
      </c>
      <c r="N555" s="109">
        <f t="shared" si="160"/>
        <v>14.6115326649397</v>
      </c>
    </row>
    <row r="556" spans="1:14" ht="14.25" thickBot="1">
      <c r="A556" s="276"/>
      <c r="B556" s="211" t="s">
        <v>21</v>
      </c>
      <c r="C556" s="31">
        <f t="shared" si="159"/>
        <v>95.722925000000004</v>
      </c>
      <c r="D556" s="31">
        <f t="shared" si="159"/>
        <v>95.722925000000004</v>
      </c>
      <c r="E556" s="31">
        <f t="shared" si="159"/>
        <v>116.3147</v>
      </c>
      <c r="F556" s="31">
        <f t="shared" si="154"/>
        <v>-17.703501792980596</v>
      </c>
      <c r="G556" s="31">
        <f t="shared" si="159"/>
        <v>88</v>
      </c>
      <c r="H556" s="31">
        <f t="shared" si="159"/>
        <v>120239.687165</v>
      </c>
      <c r="I556" s="31">
        <f t="shared" si="159"/>
        <v>2</v>
      </c>
      <c r="J556" s="31">
        <f t="shared" si="159"/>
        <v>2</v>
      </c>
      <c r="K556" s="31">
        <f t="shared" si="159"/>
        <v>2</v>
      </c>
      <c r="L556" s="31">
        <f t="shared" si="159"/>
        <v>10.78312</v>
      </c>
      <c r="M556" s="31">
        <f t="shared" si="156"/>
        <v>-81.452492414069397</v>
      </c>
      <c r="N556" s="109">
        <f t="shared" si="160"/>
        <v>3.526010506216299</v>
      </c>
    </row>
    <row r="557" spans="1:14" ht="14.25" thickBot="1">
      <c r="A557" s="276"/>
      <c r="B557" s="211" t="s">
        <v>22</v>
      </c>
      <c r="C557" s="31">
        <f t="shared" si="159"/>
        <v>73.576069000000004</v>
      </c>
      <c r="D557" s="31">
        <f t="shared" si="159"/>
        <v>73.576069000000004</v>
      </c>
      <c r="E557" s="31">
        <f t="shared" si="159"/>
        <v>52.605159000000008</v>
      </c>
      <c r="F557" s="31">
        <f t="shared" si="154"/>
        <v>39.864740262452194</v>
      </c>
      <c r="G557" s="31">
        <f t="shared" si="159"/>
        <v>3064</v>
      </c>
      <c r="H557" s="31">
        <f t="shared" si="159"/>
        <v>125045.34</v>
      </c>
      <c r="I557" s="31">
        <f t="shared" si="159"/>
        <v>33</v>
      </c>
      <c r="J557" s="31">
        <f t="shared" si="159"/>
        <v>10.126000000000001</v>
      </c>
      <c r="K557" s="31">
        <f t="shared" si="159"/>
        <v>10.126000000000001</v>
      </c>
      <c r="L557" s="31">
        <f t="shared" si="159"/>
        <v>4.8239999999999998</v>
      </c>
      <c r="M557" s="31">
        <f t="shared" si="156"/>
        <v>109.90878938640137</v>
      </c>
      <c r="N557" s="109">
        <f t="shared" si="160"/>
        <v>2.7102179786095686</v>
      </c>
    </row>
    <row r="558" spans="1:14" ht="14.25" thickBot="1">
      <c r="A558" s="276"/>
      <c r="B558" s="211" t="s">
        <v>23</v>
      </c>
      <c r="C558" s="31">
        <f t="shared" si="159"/>
        <v>13.287083000000001</v>
      </c>
      <c r="D558" s="31">
        <f t="shared" si="159"/>
        <v>13.287083000000001</v>
      </c>
      <c r="E558" s="31">
        <f t="shared" si="159"/>
        <v>31.009255999999997</v>
      </c>
      <c r="F558" s="31">
        <f t="shared" si="154"/>
        <v>-57.151235747158843</v>
      </c>
      <c r="G558" s="31">
        <f t="shared" si="159"/>
        <v>45</v>
      </c>
      <c r="H558" s="31">
        <f t="shared" si="159"/>
        <v>42409.82</v>
      </c>
      <c r="I558" s="31">
        <f t="shared" si="159"/>
        <v>0</v>
      </c>
      <c r="J558" s="31">
        <f t="shared" si="159"/>
        <v>0</v>
      </c>
      <c r="K558" s="31">
        <f t="shared" si="159"/>
        <v>0</v>
      </c>
      <c r="L558" s="31">
        <f t="shared" si="159"/>
        <v>0</v>
      </c>
      <c r="M558" s="31" t="e">
        <f t="shared" si="156"/>
        <v>#DIV/0!</v>
      </c>
      <c r="N558" s="109">
        <f t="shared" si="160"/>
        <v>0.48943755380404408</v>
      </c>
    </row>
    <row r="559" spans="1:14" ht="14.25" thickBot="1">
      <c r="A559" s="276"/>
      <c r="B559" s="211" t="s">
        <v>24</v>
      </c>
      <c r="C559" s="31">
        <f t="shared" si="159"/>
        <v>115.637033</v>
      </c>
      <c r="D559" s="31">
        <f t="shared" si="159"/>
        <v>115.637033</v>
      </c>
      <c r="E559" s="31">
        <f t="shared" si="159"/>
        <v>106.6473555</v>
      </c>
      <c r="F559" s="31">
        <f t="shared" si="154"/>
        <v>8.4293487239821889</v>
      </c>
      <c r="G559" s="31">
        <f t="shared" si="159"/>
        <v>636</v>
      </c>
      <c r="H559" s="31">
        <f t="shared" si="159"/>
        <v>149883.29053999999</v>
      </c>
      <c r="I559" s="31">
        <f t="shared" si="159"/>
        <v>81</v>
      </c>
      <c r="J559" s="31">
        <f t="shared" si="159"/>
        <v>67.813929000000002</v>
      </c>
      <c r="K559" s="31">
        <f t="shared" si="159"/>
        <v>69.917028999999999</v>
      </c>
      <c r="L559" s="31">
        <f t="shared" si="159"/>
        <v>83.443706000000006</v>
      </c>
      <c r="M559" s="31">
        <f t="shared" si="156"/>
        <v>-16.210541991028066</v>
      </c>
      <c r="N559" s="109">
        <f t="shared" si="160"/>
        <v>4.2595584418850638</v>
      </c>
    </row>
    <row r="560" spans="1:14" ht="14.25" thickBot="1">
      <c r="A560" s="276"/>
      <c r="B560" s="211" t="s">
        <v>25</v>
      </c>
      <c r="C560" s="31">
        <f t="shared" si="159"/>
        <v>972.49827600000003</v>
      </c>
      <c r="D560" s="31">
        <f t="shared" si="159"/>
        <v>972.49827600000003</v>
      </c>
      <c r="E560" s="31">
        <f t="shared" si="159"/>
        <v>489.46549099999999</v>
      </c>
      <c r="F560" s="31">
        <f t="shared" si="154"/>
        <v>98.685769248643524</v>
      </c>
      <c r="G560" s="31">
        <f t="shared" si="159"/>
        <v>139</v>
      </c>
      <c r="H560" s="31">
        <f t="shared" si="159"/>
        <v>20107.183539999998</v>
      </c>
      <c r="I560" s="31">
        <f t="shared" si="159"/>
        <v>112</v>
      </c>
      <c r="J560" s="31">
        <f t="shared" si="159"/>
        <v>71.350727000000006</v>
      </c>
      <c r="K560" s="31">
        <f t="shared" si="159"/>
        <v>71.350727000000006</v>
      </c>
      <c r="L560" s="31">
        <f t="shared" si="159"/>
        <v>28.212</v>
      </c>
      <c r="M560" s="31">
        <f t="shared" si="156"/>
        <v>152.90914150007092</v>
      </c>
      <c r="N560" s="109">
        <f t="shared" si="160"/>
        <v>35.822548657526269</v>
      </c>
    </row>
    <row r="561" spans="1:14" ht="14.25" thickBot="1">
      <c r="A561" s="276"/>
      <c r="B561" s="211" t="s">
        <v>26</v>
      </c>
      <c r="C561" s="31">
        <f t="shared" si="159"/>
        <v>259.03858400000001</v>
      </c>
      <c r="D561" s="31">
        <f t="shared" si="159"/>
        <v>259.03858400000001</v>
      </c>
      <c r="E561" s="31">
        <f t="shared" si="159"/>
        <v>224.26001399999967</v>
      </c>
      <c r="F561" s="31">
        <f t="shared" si="154"/>
        <v>15.508145825764727</v>
      </c>
      <c r="G561" s="31">
        <f t="shared" si="159"/>
        <v>9473</v>
      </c>
      <c r="H561" s="31">
        <f t="shared" si="159"/>
        <v>1606502.8825000015</v>
      </c>
      <c r="I561" s="31">
        <f t="shared" si="159"/>
        <v>14022</v>
      </c>
      <c r="J561" s="31">
        <f t="shared" si="159"/>
        <v>74.215892999999994</v>
      </c>
      <c r="K561" s="31">
        <f t="shared" si="159"/>
        <v>73.465892999999994</v>
      </c>
      <c r="L561" s="31">
        <f t="shared" si="159"/>
        <v>33.327802999999996</v>
      </c>
      <c r="M561" s="31">
        <f t="shared" si="156"/>
        <v>120.43425124662434</v>
      </c>
      <c r="N561" s="109">
        <f t="shared" si="160"/>
        <v>9.5418393106916994</v>
      </c>
    </row>
    <row r="562" spans="1:14" ht="14.25" thickBot="1">
      <c r="A562" s="276"/>
      <c r="B562" s="211" t="s">
        <v>27</v>
      </c>
      <c r="C562" s="31">
        <f t="shared" si="159"/>
        <v>0.56603800000000004</v>
      </c>
      <c r="D562" s="31">
        <f t="shared" si="159"/>
        <v>0.56603800000000004</v>
      </c>
      <c r="E562" s="31">
        <f t="shared" si="159"/>
        <v>7.2641999999999998E-2</v>
      </c>
      <c r="F562" s="31">
        <f t="shared" si="154"/>
        <v>679.21588062002706</v>
      </c>
      <c r="G562" s="31">
        <f t="shared" si="159"/>
        <v>1</v>
      </c>
      <c r="H562" s="31">
        <f t="shared" si="159"/>
        <v>30</v>
      </c>
      <c r="I562" s="31">
        <f t="shared" si="159"/>
        <v>0</v>
      </c>
      <c r="J562" s="31">
        <f t="shared" si="159"/>
        <v>0</v>
      </c>
      <c r="K562" s="31">
        <f t="shared" si="159"/>
        <v>0</v>
      </c>
      <c r="L562" s="31">
        <f t="shared" si="159"/>
        <v>0</v>
      </c>
      <c r="M562" s="31" t="e">
        <f t="shared" si="156"/>
        <v>#DIV/0!</v>
      </c>
      <c r="N562" s="109">
        <f t="shared" si="160"/>
        <v>2.0850344208742697E-2</v>
      </c>
    </row>
    <row r="563" spans="1:14" ht="14.25" thickBot="1">
      <c r="A563" s="276"/>
      <c r="B563" s="14" t="s">
        <v>28</v>
      </c>
      <c r="C563" s="31">
        <f t="shared" si="159"/>
        <v>0</v>
      </c>
      <c r="D563" s="31">
        <f t="shared" si="159"/>
        <v>0</v>
      </c>
      <c r="E563" s="31">
        <f t="shared" si="159"/>
        <v>0</v>
      </c>
      <c r="F563" s="31" t="e">
        <f t="shared" si="154"/>
        <v>#DIV/0!</v>
      </c>
      <c r="G563" s="31">
        <f t="shared" si="159"/>
        <v>0</v>
      </c>
      <c r="H563" s="31">
        <f t="shared" si="159"/>
        <v>0</v>
      </c>
      <c r="I563" s="31">
        <f t="shared" si="159"/>
        <v>0</v>
      </c>
      <c r="J563" s="31">
        <f t="shared" si="159"/>
        <v>0</v>
      </c>
      <c r="K563" s="31">
        <f t="shared" si="159"/>
        <v>0</v>
      </c>
      <c r="L563" s="31">
        <f t="shared" si="159"/>
        <v>0</v>
      </c>
      <c r="M563" s="31" t="e">
        <f t="shared" si="156"/>
        <v>#DIV/0!</v>
      </c>
      <c r="N563" s="109">
        <f t="shared" si="160"/>
        <v>0</v>
      </c>
    </row>
    <row r="564" spans="1:14" ht="14.25" thickBot="1">
      <c r="A564" s="276"/>
      <c r="B564" s="14" t="s">
        <v>29</v>
      </c>
      <c r="C564" s="31">
        <f t="shared" si="159"/>
        <v>0</v>
      </c>
      <c r="D564" s="31">
        <f t="shared" si="159"/>
        <v>0</v>
      </c>
      <c r="E564" s="31">
        <f t="shared" si="159"/>
        <v>7.2641999999999998E-2</v>
      </c>
      <c r="F564" s="31">
        <f t="shared" si="154"/>
        <v>-100</v>
      </c>
      <c r="G564" s="31">
        <f t="shared" si="159"/>
        <v>1</v>
      </c>
      <c r="H564" s="31">
        <f t="shared" si="159"/>
        <v>4209.16</v>
      </c>
      <c r="I564" s="31">
        <f t="shared" si="159"/>
        <v>0</v>
      </c>
      <c r="J564" s="31">
        <f t="shared" si="159"/>
        <v>0</v>
      </c>
      <c r="K564" s="31">
        <f t="shared" si="159"/>
        <v>0</v>
      </c>
      <c r="L564" s="31">
        <f t="shared" si="159"/>
        <v>0</v>
      </c>
      <c r="M564" s="31" t="e">
        <f t="shared" si="156"/>
        <v>#DIV/0!</v>
      </c>
      <c r="N564" s="109">
        <f t="shared" si="160"/>
        <v>0</v>
      </c>
    </row>
    <row r="565" spans="1:14" ht="14.25" thickBot="1">
      <c r="A565" s="276"/>
      <c r="B565" s="14" t="s">
        <v>30</v>
      </c>
      <c r="C565" s="31">
        <f t="shared" si="159"/>
        <v>0.56603800000000004</v>
      </c>
      <c r="D565" s="31">
        <f t="shared" si="159"/>
        <v>0.56603800000000004</v>
      </c>
      <c r="E565" s="31">
        <f t="shared" si="159"/>
        <v>0</v>
      </c>
      <c r="F565" s="31" t="e">
        <f t="shared" si="154"/>
        <v>#DIV/0!</v>
      </c>
      <c r="G565" s="31">
        <f t="shared" si="159"/>
        <v>1</v>
      </c>
      <c r="H565" s="31">
        <f t="shared" si="159"/>
        <v>30</v>
      </c>
      <c r="I565" s="31">
        <f t="shared" si="159"/>
        <v>0</v>
      </c>
      <c r="J565" s="31">
        <f t="shared" si="159"/>
        <v>0</v>
      </c>
      <c r="K565" s="31">
        <f t="shared" si="159"/>
        <v>0</v>
      </c>
      <c r="L565" s="31">
        <f t="shared" si="159"/>
        <v>0</v>
      </c>
      <c r="M565" s="31" t="e">
        <f t="shared" si="156"/>
        <v>#DIV/0!</v>
      </c>
      <c r="N565" s="109">
        <f t="shared" si="160"/>
        <v>2.0850344208742697E-2</v>
      </c>
    </row>
    <row r="566" spans="1:14" ht="14.25" thickBot="1">
      <c r="A566" s="276"/>
      <c r="B566" s="35" t="s">
        <v>131</v>
      </c>
      <c r="C566" s="36">
        <f t="shared" ref="C566:L566" si="161">C554+C556+C557+C558+C559+C560+C561+C562</f>
        <v>2714.7657339999996</v>
      </c>
      <c r="D566" s="36">
        <f t="shared" si="161"/>
        <v>2714.7657339999996</v>
      </c>
      <c r="E566" s="36">
        <f t="shared" si="161"/>
        <v>2223.6287884999992</v>
      </c>
      <c r="F566" s="36">
        <f t="shared" si="154"/>
        <v>22.08718235885533</v>
      </c>
      <c r="G566" s="36">
        <f t="shared" si="161"/>
        <v>22925</v>
      </c>
      <c r="H566" s="36">
        <f t="shared" si="161"/>
        <v>3438746.0162991527</v>
      </c>
      <c r="I566" s="36">
        <f t="shared" si="161"/>
        <v>15363</v>
      </c>
      <c r="J566" s="36">
        <f t="shared" si="161"/>
        <v>986.17733599999997</v>
      </c>
      <c r="K566" s="36">
        <f t="shared" si="161"/>
        <v>987.53043600000001</v>
      </c>
      <c r="L566" s="36">
        <f t="shared" si="161"/>
        <v>877.6493539999999</v>
      </c>
      <c r="M566" s="36">
        <f t="shared" si="156"/>
        <v>12.519929684811244</v>
      </c>
      <c r="N566" s="115">
        <f t="shared" si="160"/>
        <v>100</v>
      </c>
    </row>
    <row r="567" spans="1:14">
      <c r="A567" s="218" t="s">
        <v>69</v>
      </c>
      <c r="B567" s="211" t="s">
        <v>19</v>
      </c>
      <c r="C567" s="31">
        <f t="shared" ref="C567:L578" si="162">C519</f>
        <v>879.87533599999995</v>
      </c>
      <c r="D567" s="31">
        <f t="shared" si="162"/>
        <v>879.87533599999995</v>
      </c>
      <c r="E567" s="31">
        <f t="shared" si="162"/>
        <v>843.86245200000008</v>
      </c>
      <c r="F567" s="31">
        <f t="shared" si="154"/>
        <v>4.2676248853882965</v>
      </c>
      <c r="G567" s="31">
        <f t="shared" si="162"/>
        <v>7090</v>
      </c>
      <c r="H567" s="31">
        <f t="shared" si="162"/>
        <v>1060683.7705705848</v>
      </c>
      <c r="I567" s="31">
        <f t="shared" si="162"/>
        <v>786</v>
      </c>
      <c r="J567" s="31">
        <f t="shared" si="162"/>
        <v>661.81512500000008</v>
      </c>
      <c r="K567" s="31">
        <f t="shared" si="162"/>
        <v>661.81512500000008</v>
      </c>
      <c r="L567" s="31">
        <f t="shared" si="162"/>
        <v>264.98674099999999</v>
      </c>
      <c r="M567" s="31">
        <f t="shared" si="156"/>
        <v>149.75405278862615</v>
      </c>
      <c r="N567" s="113">
        <f t="shared" ref="N567:N579" si="163">N519</f>
        <v>29.389688875088797</v>
      </c>
    </row>
    <row r="568" spans="1:14">
      <c r="A568" s="218"/>
      <c r="B568" s="211" t="s">
        <v>20</v>
      </c>
      <c r="C568" s="31">
        <f t="shared" si="162"/>
        <v>314.36811599999999</v>
      </c>
      <c r="D568" s="31">
        <f t="shared" si="162"/>
        <v>314.36811599999999</v>
      </c>
      <c r="E568" s="31">
        <f t="shared" si="162"/>
        <v>274.05235899999997</v>
      </c>
      <c r="F568" s="31">
        <f t="shared" si="154"/>
        <v>14.710968789726792</v>
      </c>
      <c r="G568" s="31">
        <f t="shared" si="162"/>
        <v>3723</v>
      </c>
      <c r="H568" s="31">
        <f t="shared" si="162"/>
        <v>77528.679245283012</v>
      </c>
      <c r="I568" s="31">
        <f t="shared" si="162"/>
        <v>503</v>
      </c>
      <c r="J568" s="31">
        <f t="shared" si="162"/>
        <v>321.51242999999999</v>
      </c>
      <c r="K568" s="31">
        <f t="shared" si="162"/>
        <v>321.51242999999999</v>
      </c>
      <c r="L568" s="31">
        <f t="shared" si="162"/>
        <v>101.84407500000002</v>
      </c>
      <c r="M568" s="31">
        <f t="shared" si="156"/>
        <v>215.690853886198</v>
      </c>
      <c r="N568" s="109">
        <f t="shared" si="163"/>
        <v>10.500557003325099</v>
      </c>
    </row>
    <row r="569" spans="1:14">
      <c r="A569" s="218"/>
      <c r="B569" s="211" t="s">
        <v>21</v>
      </c>
      <c r="C569" s="31">
        <f t="shared" si="162"/>
        <v>39.585125999999995</v>
      </c>
      <c r="D569" s="31">
        <f t="shared" si="162"/>
        <v>39.585125999999995</v>
      </c>
      <c r="E569" s="31">
        <f t="shared" si="162"/>
        <v>38.617500999999997</v>
      </c>
      <c r="F569" s="31">
        <f t="shared" si="154"/>
        <v>2.5056644654453386</v>
      </c>
      <c r="G569" s="31">
        <f t="shared" si="162"/>
        <v>114</v>
      </c>
      <c r="H569" s="31">
        <f t="shared" si="162"/>
        <v>47712.894028000002</v>
      </c>
      <c r="I569" s="31">
        <f t="shared" si="162"/>
        <v>2</v>
      </c>
      <c r="J569" s="31">
        <f t="shared" si="162"/>
        <v>0.94671000000000005</v>
      </c>
      <c r="K569" s="31">
        <f t="shared" si="162"/>
        <v>0.94671000000000005</v>
      </c>
      <c r="L569" s="31">
        <f t="shared" si="162"/>
        <v>26.792665</v>
      </c>
      <c r="M569" s="31">
        <f t="shared" si="156"/>
        <v>-96.466532911153109</v>
      </c>
      <c r="N569" s="109">
        <f t="shared" si="163"/>
        <v>1.3222265582645998</v>
      </c>
    </row>
    <row r="570" spans="1:14">
      <c r="A570" s="218"/>
      <c r="B570" s="211" t="s">
        <v>22</v>
      </c>
      <c r="C570" s="31">
        <f t="shared" si="162"/>
        <v>195.64420799999999</v>
      </c>
      <c r="D570" s="31">
        <f t="shared" si="162"/>
        <v>195.64420799999999</v>
      </c>
      <c r="E570" s="31">
        <f t="shared" si="162"/>
        <v>176.97392200000002</v>
      </c>
      <c r="F570" s="31">
        <f t="shared" si="154"/>
        <v>10.549738508931261</v>
      </c>
      <c r="G570" s="31">
        <f t="shared" si="162"/>
        <v>5127</v>
      </c>
      <c r="H570" s="31">
        <f t="shared" si="162"/>
        <v>194186.58000000002</v>
      </c>
      <c r="I570" s="31">
        <f t="shared" si="162"/>
        <v>104</v>
      </c>
      <c r="J570" s="31">
        <f t="shared" si="162"/>
        <v>44.89414</v>
      </c>
      <c r="K570" s="31">
        <f t="shared" si="162"/>
        <v>44.89414</v>
      </c>
      <c r="L570" s="31">
        <f t="shared" si="162"/>
        <v>20.209320000000002</v>
      </c>
      <c r="M570" s="31">
        <f t="shared" si="156"/>
        <v>122.14572286450012</v>
      </c>
      <c r="N570" s="109">
        <f t="shared" si="163"/>
        <v>6.534928492794073</v>
      </c>
    </row>
    <row r="571" spans="1:14">
      <c r="A571" s="218"/>
      <c r="B571" s="211" t="s">
        <v>23</v>
      </c>
      <c r="C571" s="31">
        <f t="shared" si="162"/>
        <v>0.122642</v>
      </c>
      <c r="D571" s="31">
        <f t="shared" si="162"/>
        <v>0.122642</v>
      </c>
      <c r="E571" s="31">
        <f t="shared" si="162"/>
        <v>1.949827</v>
      </c>
      <c r="F571" s="31">
        <f t="shared" si="154"/>
        <v>-93.710108640407583</v>
      </c>
      <c r="G571" s="31">
        <f t="shared" si="162"/>
        <v>1</v>
      </c>
      <c r="H571" s="31">
        <f t="shared" si="162"/>
        <v>997.44</v>
      </c>
      <c r="I571" s="31">
        <f t="shared" si="162"/>
        <v>1</v>
      </c>
      <c r="J571" s="31">
        <f t="shared" si="162"/>
        <v>5.5647000000000002</v>
      </c>
      <c r="K571" s="31">
        <f t="shared" si="162"/>
        <v>5.5647000000000002</v>
      </c>
      <c r="L571" s="31">
        <f t="shared" si="162"/>
        <v>0</v>
      </c>
      <c r="M571" s="31" t="e">
        <f t="shared" si="156"/>
        <v>#DIV/0!</v>
      </c>
      <c r="N571" s="109">
        <f t="shared" si="163"/>
        <v>4.0965010332084601E-3</v>
      </c>
    </row>
    <row r="572" spans="1:14">
      <c r="A572" s="218"/>
      <c r="B572" s="211" t="s">
        <v>24</v>
      </c>
      <c r="C572" s="31">
        <f t="shared" si="162"/>
        <v>286.06656300000003</v>
      </c>
      <c r="D572" s="31">
        <f t="shared" si="162"/>
        <v>286.06656300000003</v>
      </c>
      <c r="E572" s="31">
        <f t="shared" si="162"/>
        <v>88.926303999999988</v>
      </c>
      <c r="F572" s="31">
        <f t="shared" si="154"/>
        <v>221.68947783998769</v>
      </c>
      <c r="G572" s="31">
        <f t="shared" si="162"/>
        <v>137</v>
      </c>
      <c r="H572" s="31">
        <f t="shared" si="162"/>
        <v>55278.884216999999</v>
      </c>
      <c r="I572" s="31">
        <f t="shared" si="162"/>
        <v>13</v>
      </c>
      <c r="J572" s="31">
        <f t="shared" si="162"/>
        <v>9.2181309999999996</v>
      </c>
      <c r="K572" s="31">
        <f t="shared" si="162"/>
        <v>9.2181309999999996</v>
      </c>
      <c r="L572" s="31">
        <f t="shared" si="162"/>
        <v>35.193052000000002</v>
      </c>
      <c r="M572" s="31">
        <f t="shared" si="156"/>
        <v>-73.806957691535246</v>
      </c>
      <c r="N572" s="109">
        <f t="shared" si="163"/>
        <v>9.5552255417874221</v>
      </c>
    </row>
    <row r="573" spans="1:14">
      <c r="A573" s="218"/>
      <c r="B573" s="211" t="s">
        <v>25</v>
      </c>
      <c r="C573" s="31">
        <f t="shared" si="162"/>
        <v>1485.208646</v>
      </c>
      <c r="D573" s="31">
        <f t="shared" si="162"/>
        <v>1485.208646</v>
      </c>
      <c r="E573" s="31">
        <f t="shared" si="162"/>
        <v>654.33662000000004</v>
      </c>
      <c r="F573" s="31">
        <f t="shared" ref="F573:F592" si="164">(D573-E573)/E573*100</f>
        <v>126.97929484674111</v>
      </c>
      <c r="G573" s="31">
        <f t="shared" si="162"/>
        <v>155</v>
      </c>
      <c r="H573" s="31">
        <f t="shared" si="162"/>
        <v>25701.32</v>
      </c>
      <c r="I573" s="31">
        <f t="shared" si="162"/>
        <v>221</v>
      </c>
      <c r="J573" s="31">
        <f t="shared" si="162"/>
        <v>53.395335000000003</v>
      </c>
      <c r="K573" s="31">
        <f t="shared" si="162"/>
        <v>53.395335000000003</v>
      </c>
      <c r="L573" s="31">
        <f t="shared" si="162"/>
        <v>40.979799999999997</v>
      </c>
      <c r="M573" s="31">
        <f t="shared" si="156"/>
        <v>30.296719359294105</v>
      </c>
      <c r="N573" s="109">
        <f t="shared" si="163"/>
        <v>49.609096010087391</v>
      </c>
    </row>
    <row r="574" spans="1:14">
      <c r="A574" s="218"/>
      <c r="B574" s="211" t="s">
        <v>26</v>
      </c>
      <c r="C574" s="31">
        <f t="shared" si="162"/>
        <v>107.23807800000003</v>
      </c>
      <c r="D574" s="31">
        <f t="shared" si="162"/>
        <v>107.23807800000003</v>
      </c>
      <c r="E574" s="31">
        <f t="shared" si="162"/>
        <v>78.280206000000035</v>
      </c>
      <c r="F574" s="31">
        <f t="shared" si="164"/>
        <v>36.992585328658919</v>
      </c>
      <c r="G574" s="31">
        <f t="shared" si="162"/>
        <v>9030</v>
      </c>
      <c r="H574" s="31">
        <f t="shared" si="162"/>
        <v>1254409.8950000014</v>
      </c>
      <c r="I574" s="31">
        <f t="shared" si="162"/>
        <v>13878</v>
      </c>
      <c r="J574" s="31">
        <f t="shared" si="162"/>
        <v>65.578799000000004</v>
      </c>
      <c r="K574" s="31">
        <f t="shared" si="162"/>
        <v>65.578799000000004</v>
      </c>
      <c r="L574" s="31">
        <f t="shared" si="162"/>
        <v>37.246676000000001</v>
      </c>
      <c r="M574" s="31">
        <f t="shared" si="156"/>
        <v>76.066178361795295</v>
      </c>
      <c r="N574" s="109">
        <f t="shared" si="163"/>
        <v>3.5819776041347131</v>
      </c>
    </row>
    <row r="575" spans="1:14">
      <c r="A575" s="218"/>
      <c r="B575" s="211" t="s">
        <v>27</v>
      </c>
      <c r="C575" s="31">
        <f t="shared" si="162"/>
        <v>8.2641999999999993E-2</v>
      </c>
      <c r="D575" s="31">
        <f t="shared" si="162"/>
        <v>8.2641999999999993E-2</v>
      </c>
      <c r="E575" s="31">
        <f t="shared" si="162"/>
        <v>0</v>
      </c>
      <c r="F575" s="31" t="e">
        <f t="shared" si="164"/>
        <v>#DIV/0!</v>
      </c>
      <c r="G575" s="31">
        <f t="shared" si="162"/>
        <v>1</v>
      </c>
      <c r="H575" s="31">
        <f t="shared" si="162"/>
        <v>154</v>
      </c>
      <c r="I575" s="31">
        <f t="shared" si="162"/>
        <v>0</v>
      </c>
      <c r="J575" s="31">
        <f t="shared" si="162"/>
        <v>0</v>
      </c>
      <c r="K575" s="31">
        <f t="shared" si="162"/>
        <v>0</v>
      </c>
      <c r="L575" s="31">
        <f t="shared" si="162"/>
        <v>0</v>
      </c>
      <c r="M575" s="31" t="e">
        <f t="shared" si="156"/>
        <v>#DIV/0!</v>
      </c>
      <c r="N575" s="109">
        <f t="shared" si="163"/>
        <v>2.7604168097912093E-3</v>
      </c>
    </row>
    <row r="576" spans="1:14">
      <c r="A576" s="218"/>
      <c r="B576" s="14" t="s">
        <v>28</v>
      </c>
      <c r="C576" s="31">
        <f t="shared" si="162"/>
        <v>0</v>
      </c>
      <c r="D576" s="31">
        <f t="shared" si="162"/>
        <v>0</v>
      </c>
      <c r="E576" s="31">
        <f t="shared" si="162"/>
        <v>0</v>
      </c>
      <c r="F576" s="31" t="e">
        <f t="shared" si="164"/>
        <v>#DIV/0!</v>
      </c>
      <c r="G576" s="31">
        <f t="shared" si="162"/>
        <v>0</v>
      </c>
      <c r="H576" s="31">
        <f t="shared" si="162"/>
        <v>0</v>
      </c>
      <c r="I576" s="31">
        <f t="shared" si="162"/>
        <v>0</v>
      </c>
      <c r="J576" s="31">
        <f t="shared" si="162"/>
        <v>0</v>
      </c>
      <c r="K576" s="31">
        <f t="shared" si="162"/>
        <v>0</v>
      </c>
      <c r="L576" s="31">
        <f t="shared" si="162"/>
        <v>0</v>
      </c>
      <c r="M576" s="31" t="e">
        <f t="shared" si="156"/>
        <v>#DIV/0!</v>
      </c>
      <c r="N576" s="109">
        <f t="shared" si="163"/>
        <v>0</v>
      </c>
    </row>
    <row r="577" spans="1:14">
      <c r="A577" s="218"/>
      <c r="B577" s="14" t="s">
        <v>29</v>
      </c>
      <c r="C577" s="31">
        <f t="shared" si="162"/>
        <v>0</v>
      </c>
      <c r="D577" s="31">
        <f t="shared" si="162"/>
        <v>0</v>
      </c>
      <c r="E577" s="31">
        <f t="shared" si="162"/>
        <v>0</v>
      </c>
      <c r="F577" s="31" t="e">
        <f t="shared" si="164"/>
        <v>#DIV/0!</v>
      </c>
      <c r="G577" s="31">
        <f t="shared" si="162"/>
        <v>0</v>
      </c>
      <c r="H577" s="31">
        <f t="shared" si="162"/>
        <v>0</v>
      </c>
      <c r="I577" s="31">
        <f t="shared" si="162"/>
        <v>0</v>
      </c>
      <c r="J577" s="31">
        <f t="shared" si="162"/>
        <v>0</v>
      </c>
      <c r="K577" s="31">
        <f t="shared" si="162"/>
        <v>0</v>
      </c>
      <c r="L577" s="31">
        <f t="shared" si="162"/>
        <v>0</v>
      </c>
      <c r="M577" s="31" t="e">
        <f t="shared" si="156"/>
        <v>#DIV/0!</v>
      </c>
      <c r="N577" s="109">
        <f t="shared" si="163"/>
        <v>0</v>
      </c>
    </row>
    <row r="578" spans="1:14">
      <c r="A578" s="218"/>
      <c r="B578" s="14" t="s">
        <v>30</v>
      </c>
      <c r="C578" s="31">
        <f t="shared" si="162"/>
        <v>0</v>
      </c>
      <c r="D578" s="31">
        <f t="shared" si="162"/>
        <v>0</v>
      </c>
      <c r="E578" s="31">
        <f t="shared" si="162"/>
        <v>0</v>
      </c>
      <c r="F578" s="31" t="e">
        <f t="shared" si="164"/>
        <v>#DIV/0!</v>
      </c>
      <c r="G578" s="31">
        <f t="shared" si="162"/>
        <v>0</v>
      </c>
      <c r="H578" s="31">
        <f t="shared" si="162"/>
        <v>0</v>
      </c>
      <c r="I578" s="31">
        <f t="shared" si="162"/>
        <v>0</v>
      </c>
      <c r="J578" s="31">
        <f t="shared" si="162"/>
        <v>0</v>
      </c>
      <c r="K578" s="31">
        <f t="shared" si="162"/>
        <v>0</v>
      </c>
      <c r="L578" s="31">
        <f t="shared" si="162"/>
        <v>0</v>
      </c>
      <c r="M578" s="31" t="e">
        <f t="shared" si="156"/>
        <v>#DIV/0!</v>
      </c>
      <c r="N578" s="109">
        <f t="shared" si="163"/>
        <v>0</v>
      </c>
    </row>
    <row r="579" spans="1:14" ht="14.25" thickBot="1">
      <c r="A579" s="215"/>
      <c r="B579" s="35" t="s">
        <v>131</v>
      </c>
      <c r="C579" s="36">
        <f t="shared" ref="C579:L579" si="165">C567+C569+C570+C571+C572+C573+C574+C575</f>
        <v>2993.8232410000001</v>
      </c>
      <c r="D579" s="36">
        <f t="shared" si="165"/>
        <v>2993.8232410000001</v>
      </c>
      <c r="E579" s="36">
        <f t="shared" si="165"/>
        <v>1882.9468320000003</v>
      </c>
      <c r="F579" s="36">
        <f t="shared" si="164"/>
        <v>58.996695505207953</v>
      </c>
      <c r="G579" s="36">
        <f t="shared" si="165"/>
        <v>21655</v>
      </c>
      <c r="H579" s="36">
        <f t="shared" si="165"/>
        <v>2639124.7838155865</v>
      </c>
      <c r="I579" s="36">
        <f t="shared" si="165"/>
        <v>15005</v>
      </c>
      <c r="J579" s="36">
        <f t="shared" si="165"/>
        <v>841.41294000000016</v>
      </c>
      <c r="K579" s="36">
        <f t="shared" si="165"/>
        <v>841.41294000000016</v>
      </c>
      <c r="L579" s="36">
        <f t="shared" si="165"/>
        <v>425.408254</v>
      </c>
      <c r="M579" s="36">
        <f t="shared" si="156"/>
        <v>97.789519147411781</v>
      </c>
      <c r="N579" s="115">
        <f t="shared" si="163"/>
        <v>100</v>
      </c>
    </row>
    <row r="580" spans="1:14" ht="14.25" thickBot="1">
      <c r="A580" s="255" t="s">
        <v>130</v>
      </c>
      <c r="B580" s="213" t="s">
        <v>19</v>
      </c>
      <c r="C580" s="32">
        <f t="shared" ref="C580:L591" si="166">C541+C554+C567</f>
        <v>4572.6722099999997</v>
      </c>
      <c r="D580" s="32">
        <f t="shared" si="166"/>
        <v>4572.6722099999997</v>
      </c>
      <c r="E580" s="32">
        <f t="shared" si="166"/>
        <v>4584.9245130000008</v>
      </c>
      <c r="F580" s="32">
        <f t="shared" si="164"/>
        <v>-0.26723020117912938</v>
      </c>
      <c r="G580" s="32">
        <f t="shared" si="166"/>
        <v>36454</v>
      </c>
      <c r="H580" s="32">
        <f t="shared" si="166"/>
        <v>5293107.3640590375</v>
      </c>
      <c r="I580" s="32">
        <f t="shared" si="166"/>
        <v>4272</v>
      </c>
      <c r="J580" s="32">
        <f t="shared" si="166"/>
        <v>4083.3783840000006</v>
      </c>
      <c r="K580" s="32">
        <f t="shared" si="166"/>
        <v>4083.3783840000006</v>
      </c>
      <c r="L580" s="32">
        <f t="shared" si="166"/>
        <v>2323.019918</v>
      </c>
      <c r="M580" s="32">
        <f t="shared" si="156"/>
        <v>75.778879567919418</v>
      </c>
      <c r="N580" s="113">
        <f>D580/D592*100</f>
        <v>43.347339162050275</v>
      </c>
    </row>
    <row r="581" spans="1:14" ht="14.25" thickBot="1">
      <c r="A581" s="255"/>
      <c r="B581" s="211" t="s">
        <v>20</v>
      </c>
      <c r="C581" s="31">
        <f t="shared" si="166"/>
        <v>1548.2959449999998</v>
      </c>
      <c r="D581" s="31">
        <f t="shared" si="166"/>
        <v>1548.2959449999998</v>
      </c>
      <c r="E581" s="31">
        <f t="shared" si="166"/>
        <v>1408.4515099999996</v>
      </c>
      <c r="F581" s="31">
        <f t="shared" si="164"/>
        <v>9.9289492046481769</v>
      </c>
      <c r="G581" s="31">
        <f t="shared" si="166"/>
        <v>18096</v>
      </c>
      <c r="H581" s="31">
        <f t="shared" si="166"/>
        <v>366244.50321132073</v>
      </c>
      <c r="I581" s="31">
        <f t="shared" si="166"/>
        <v>2520</v>
      </c>
      <c r="J581" s="31">
        <f t="shared" si="166"/>
        <v>1495.399942</v>
      </c>
      <c r="K581" s="31">
        <f t="shared" si="166"/>
        <v>1495.399942</v>
      </c>
      <c r="L581" s="31">
        <f t="shared" si="166"/>
        <v>923.34515499999986</v>
      </c>
      <c r="M581" s="31">
        <f t="shared" si="156"/>
        <v>61.954598873700725</v>
      </c>
      <c r="N581" s="109">
        <f>D581/D592*100</f>
        <v>14.677306040955457</v>
      </c>
    </row>
    <row r="582" spans="1:14" ht="14.25" thickBot="1">
      <c r="A582" s="255"/>
      <c r="B582" s="211" t="s">
        <v>21</v>
      </c>
      <c r="C582" s="31">
        <f t="shared" si="166"/>
        <v>370.15395699999999</v>
      </c>
      <c r="D582" s="31">
        <f t="shared" si="166"/>
        <v>370.15395699999999</v>
      </c>
      <c r="E582" s="31">
        <f t="shared" si="166"/>
        <v>384.80559799999997</v>
      </c>
      <c r="F582" s="31">
        <f t="shared" si="164"/>
        <v>-3.8075436210260083</v>
      </c>
      <c r="G582" s="31">
        <f t="shared" si="166"/>
        <v>494</v>
      </c>
      <c r="H582" s="31">
        <f t="shared" si="166"/>
        <v>469910.31219300005</v>
      </c>
      <c r="I582" s="31">
        <f t="shared" si="166"/>
        <v>19</v>
      </c>
      <c r="J582" s="31">
        <f t="shared" si="166"/>
        <v>33.349126000000005</v>
      </c>
      <c r="K582" s="31">
        <f t="shared" si="166"/>
        <v>33.349126000000005</v>
      </c>
      <c r="L582" s="31">
        <f t="shared" si="166"/>
        <v>45.563561</v>
      </c>
      <c r="M582" s="31">
        <f t="shared" si="156"/>
        <v>-26.807463534292225</v>
      </c>
      <c r="N582" s="109">
        <f>D582/D592*100</f>
        <v>3.508930528885204</v>
      </c>
    </row>
    <row r="583" spans="1:14" ht="14.25" thickBot="1">
      <c r="A583" s="255"/>
      <c r="B583" s="211" t="s">
        <v>22</v>
      </c>
      <c r="C583" s="31">
        <f t="shared" si="166"/>
        <v>428.086659</v>
      </c>
      <c r="D583" s="31">
        <f t="shared" si="166"/>
        <v>428.086659</v>
      </c>
      <c r="E583" s="31">
        <f t="shared" si="166"/>
        <v>380.23643900000002</v>
      </c>
      <c r="F583" s="31">
        <f t="shared" si="164"/>
        <v>12.584333086498315</v>
      </c>
      <c r="G583" s="31">
        <f t="shared" si="166"/>
        <v>12720</v>
      </c>
      <c r="H583" s="31">
        <f t="shared" si="166"/>
        <v>436307.428212</v>
      </c>
      <c r="I583" s="31">
        <f t="shared" si="166"/>
        <v>185</v>
      </c>
      <c r="J583" s="31">
        <f t="shared" si="166"/>
        <v>65.491340000000008</v>
      </c>
      <c r="K583" s="31">
        <f t="shared" si="166"/>
        <v>65.491340000000008</v>
      </c>
      <c r="L583" s="31">
        <f t="shared" si="166"/>
        <v>34.83952</v>
      </c>
      <c r="M583" s="31">
        <f t="shared" si="156"/>
        <v>87.980029575608413</v>
      </c>
      <c r="N583" s="109">
        <f>D583/D592*100</f>
        <v>4.0581123566742523</v>
      </c>
    </row>
    <row r="584" spans="1:14" ht="14.25" thickBot="1">
      <c r="A584" s="255"/>
      <c r="B584" s="211" t="s">
        <v>23</v>
      </c>
      <c r="C584" s="31">
        <f t="shared" si="166"/>
        <v>21.202058000000001</v>
      </c>
      <c r="D584" s="31">
        <f t="shared" si="166"/>
        <v>21.202058000000001</v>
      </c>
      <c r="E584" s="31">
        <f t="shared" si="166"/>
        <v>37.085678999999999</v>
      </c>
      <c r="F584" s="31">
        <f t="shared" si="164"/>
        <v>-42.829527268463927</v>
      </c>
      <c r="G584" s="31">
        <f t="shared" si="166"/>
        <v>220</v>
      </c>
      <c r="H584" s="31">
        <f t="shared" si="166"/>
        <v>90730.94</v>
      </c>
      <c r="I584" s="31">
        <f t="shared" si="166"/>
        <v>1</v>
      </c>
      <c r="J584" s="31">
        <f t="shared" si="166"/>
        <v>5.5647000000000002</v>
      </c>
      <c r="K584" s="31">
        <f t="shared" si="166"/>
        <v>5.5647000000000002</v>
      </c>
      <c r="L584" s="31">
        <f t="shared" si="166"/>
        <v>0.78258799999999995</v>
      </c>
      <c r="M584" s="31">
        <f t="shared" si="156"/>
        <v>611.0638036872532</v>
      </c>
      <c r="N584" s="109">
        <f>D584/D592*100</f>
        <v>0.20098812179223782</v>
      </c>
    </row>
    <row r="585" spans="1:14" ht="14.25" thickBot="1">
      <c r="A585" s="255"/>
      <c r="B585" s="211" t="s">
        <v>24</v>
      </c>
      <c r="C585" s="31">
        <f t="shared" si="166"/>
        <v>789.91252600000007</v>
      </c>
      <c r="D585" s="31">
        <f t="shared" si="166"/>
        <v>789.91252600000007</v>
      </c>
      <c r="E585" s="31">
        <f t="shared" si="166"/>
        <v>504.43587949999994</v>
      </c>
      <c r="F585" s="31">
        <f t="shared" si="164"/>
        <v>56.593247645858661</v>
      </c>
      <c r="G585" s="31">
        <f t="shared" si="166"/>
        <v>1617</v>
      </c>
      <c r="H585" s="31">
        <f t="shared" si="166"/>
        <v>728354.05622899986</v>
      </c>
      <c r="I585" s="31">
        <f t="shared" si="166"/>
        <v>174</v>
      </c>
      <c r="J585" s="31">
        <f t="shared" si="166"/>
        <v>211.86283499999999</v>
      </c>
      <c r="K585" s="31">
        <f t="shared" si="166"/>
        <v>213.96593499999997</v>
      </c>
      <c r="L585" s="31">
        <f t="shared" si="166"/>
        <v>140.452136</v>
      </c>
      <c r="M585" s="31">
        <f t="shared" si="156"/>
        <v>52.340819508789792</v>
      </c>
      <c r="N585" s="109">
        <f>D585/D592*100</f>
        <v>7.4880954943573048</v>
      </c>
    </row>
    <row r="586" spans="1:14" ht="14.25" thickBot="1">
      <c r="A586" s="255"/>
      <c r="B586" s="211" t="s">
        <v>25</v>
      </c>
      <c r="C586" s="31">
        <f t="shared" si="166"/>
        <v>3518.721278</v>
      </c>
      <c r="D586" s="31">
        <f t="shared" si="166"/>
        <v>3518.721278</v>
      </c>
      <c r="E586" s="31">
        <f t="shared" si="166"/>
        <v>1650.751692</v>
      </c>
      <c r="F586" s="31">
        <f t="shared" si="164"/>
        <v>113.15872611566584</v>
      </c>
      <c r="G586" s="31">
        <f t="shared" si="166"/>
        <v>503</v>
      </c>
      <c r="H586" s="31">
        <f t="shared" si="166"/>
        <v>59887.623015999998</v>
      </c>
      <c r="I586" s="31">
        <f t="shared" si="166"/>
        <v>386</v>
      </c>
      <c r="J586" s="31">
        <f t="shared" si="166"/>
        <v>275.198463</v>
      </c>
      <c r="K586" s="31">
        <f t="shared" si="166"/>
        <v>275.198463</v>
      </c>
      <c r="L586" s="31">
        <f t="shared" si="166"/>
        <v>400.96895299999994</v>
      </c>
      <c r="M586" s="31">
        <f t="shared" si="156"/>
        <v>-31.366640498971488</v>
      </c>
      <c r="N586" s="109">
        <f>D586/D592*100</f>
        <v>33.356251585369819</v>
      </c>
    </row>
    <row r="587" spans="1:14" ht="14.25" thickBot="1">
      <c r="A587" s="255"/>
      <c r="B587" s="211" t="s">
        <v>26</v>
      </c>
      <c r="C587" s="31">
        <f t="shared" si="166"/>
        <v>748.05389400000013</v>
      </c>
      <c r="D587" s="31">
        <f t="shared" si="166"/>
        <v>748.05389400000013</v>
      </c>
      <c r="E587" s="31">
        <f t="shared" si="166"/>
        <v>577.23693899999944</v>
      </c>
      <c r="F587" s="31">
        <f t="shared" si="164"/>
        <v>29.592173241013054</v>
      </c>
      <c r="G587" s="31">
        <f t="shared" si="166"/>
        <v>35346</v>
      </c>
      <c r="H587" s="31">
        <f t="shared" si="166"/>
        <v>6102700.6624999968</v>
      </c>
      <c r="I587" s="31">
        <f t="shared" si="166"/>
        <v>42242</v>
      </c>
      <c r="J587" s="31">
        <f t="shared" si="166"/>
        <v>278.86901999999998</v>
      </c>
      <c r="K587" s="31">
        <f t="shared" si="166"/>
        <v>278.11901999999998</v>
      </c>
      <c r="L587" s="31">
        <f t="shared" si="166"/>
        <v>136.65019699999999</v>
      </c>
      <c r="M587" s="31">
        <f t="shared" si="156"/>
        <v>103.52624884982787</v>
      </c>
      <c r="N587" s="109">
        <f>D587/D592*100</f>
        <v>7.0912902490140244</v>
      </c>
    </row>
    <row r="588" spans="1:14" ht="14.25" thickBot="1">
      <c r="A588" s="255"/>
      <c r="B588" s="211" t="s">
        <v>27</v>
      </c>
      <c r="C588" s="31">
        <f t="shared" si="166"/>
        <v>100.10837400000003</v>
      </c>
      <c r="D588" s="31">
        <f t="shared" si="166"/>
        <v>100.10837400000003</v>
      </c>
      <c r="E588" s="31">
        <f t="shared" si="166"/>
        <v>79.896192999999997</v>
      </c>
      <c r="F588" s="31">
        <f t="shared" si="164"/>
        <v>25.298052686940952</v>
      </c>
      <c r="G588" s="31">
        <f t="shared" si="166"/>
        <v>33</v>
      </c>
      <c r="H588" s="31">
        <f t="shared" si="166"/>
        <v>32492.804039000002</v>
      </c>
      <c r="I588" s="31">
        <f t="shared" si="166"/>
        <v>0</v>
      </c>
      <c r="J588" s="31">
        <f t="shared" si="166"/>
        <v>71</v>
      </c>
      <c r="K588" s="31">
        <f t="shared" si="166"/>
        <v>71</v>
      </c>
      <c r="L588" s="31">
        <f t="shared" si="166"/>
        <v>0</v>
      </c>
      <c r="M588" s="31" t="e">
        <f t="shared" si="156"/>
        <v>#DIV/0!</v>
      </c>
      <c r="N588" s="109">
        <f>D588/D592*100</f>
        <v>0.94899250185689044</v>
      </c>
    </row>
    <row r="589" spans="1:14" ht="14.25" thickBot="1">
      <c r="A589" s="255"/>
      <c r="B589" s="14" t="s">
        <v>28</v>
      </c>
      <c r="C589" s="31">
        <f t="shared" si="166"/>
        <v>76.124596999999994</v>
      </c>
      <c r="D589" s="31">
        <f t="shared" si="166"/>
        <v>76.124596999999994</v>
      </c>
      <c r="E589" s="31">
        <f t="shared" si="166"/>
        <v>78.390679000000006</v>
      </c>
      <c r="F589" s="31">
        <f t="shared" si="164"/>
        <v>-2.890754396960908</v>
      </c>
      <c r="G589" s="31">
        <f t="shared" si="166"/>
        <v>17</v>
      </c>
      <c r="H589" s="31">
        <f t="shared" si="166"/>
        <v>26410.18</v>
      </c>
      <c r="I589" s="31">
        <f t="shared" si="166"/>
        <v>0</v>
      </c>
      <c r="J589" s="31">
        <f t="shared" si="166"/>
        <v>71</v>
      </c>
      <c r="K589" s="31">
        <f t="shared" si="166"/>
        <v>71</v>
      </c>
      <c r="L589" s="31">
        <f t="shared" si="166"/>
        <v>0</v>
      </c>
      <c r="M589" s="31" t="e">
        <f t="shared" si="156"/>
        <v>#DIV/0!</v>
      </c>
      <c r="N589" s="109">
        <f>D589/D592*100</f>
        <v>0.72163465325965159</v>
      </c>
    </row>
    <row r="590" spans="1:14" ht="14.25" thickBot="1">
      <c r="A590" s="255"/>
      <c r="B590" s="14" t="s">
        <v>29</v>
      </c>
      <c r="C590" s="31">
        <f t="shared" si="166"/>
        <v>17.865952</v>
      </c>
      <c r="D590" s="31">
        <f t="shared" si="166"/>
        <v>17.865952</v>
      </c>
      <c r="E590" s="31">
        <f t="shared" si="166"/>
        <v>7.2641999999999998E-2</v>
      </c>
      <c r="F590" s="31">
        <f t="shared" si="164"/>
        <v>24494.521075961569</v>
      </c>
      <c r="G590" s="31">
        <f t="shared" si="166"/>
        <v>8</v>
      </c>
      <c r="H590" s="31">
        <f t="shared" si="166"/>
        <v>9074.3631299999997</v>
      </c>
      <c r="I590" s="31">
        <f t="shared" si="166"/>
        <v>0</v>
      </c>
      <c r="J590" s="31">
        <f t="shared" si="166"/>
        <v>0</v>
      </c>
      <c r="K590" s="31">
        <f t="shared" si="166"/>
        <v>0</v>
      </c>
      <c r="L590" s="31">
        <f t="shared" si="166"/>
        <v>0</v>
      </c>
      <c r="M590" s="31" t="e">
        <f t="shared" si="156"/>
        <v>#DIV/0!</v>
      </c>
      <c r="N590" s="109">
        <f>D590/D592*100</f>
        <v>0.16936299940837229</v>
      </c>
    </row>
    <row r="591" spans="1:14" ht="14.25" thickBot="1">
      <c r="A591" s="255"/>
      <c r="B591" s="14" t="s">
        <v>30</v>
      </c>
      <c r="C591" s="31">
        <f t="shared" si="166"/>
        <v>6.0251830000000011</v>
      </c>
      <c r="D591" s="31">
        <f t="shared" si="166"/>
        <v>6.0251830000000011</v>
      </c>
      <c r="E591" s="31">
        <f t="shared" si="166"/>
        <v>1.4291510000000001</v>
      </c>
      <c r="F591" s="31">
        <f t="shared" si="164"/>
        <v>321.59177021882226</v>
      </c>
      <c r="G591" s="31">
        <f t="shared" si="166"/>
        <v>6</v>
      </c>
      <c r="H591" s="31">
        <f t="shared" si="166"/>
        <v>168.74228600000001</v>
      </c>
      <c r="I591" s="31">
        <f t="shared" si="166"/>
        <v>0</v>
      </c>
      <c r="J591" s="31">
        <f t="shared" si="166"/>
        <v>0</v>
      </c>
      <c r="K591" s="31">
        <f t="shared" si="166"/>
        <v>0</v>
      </c>
      <c r="L591" s="31">
        <f t="shared" si="166"/>
        <v>0</v>
      </c>
      <c r="M591" s="31" t="e">
        <f t="shared" si="156"/>
        <v>#DIV/0!</v>
      </c>
      <c r="N591" s="109">
        <f>D591/D592*100</f>
        <v>5.7116635310804312E-2</v>
      </c>
    </row>
    <row r="592" spans="1:14" ht="14.25" thickBot="1">
      <c r="A592" s="275"/>
      <c r="B592" s="35" t="s">
        <v>49</v>
      </c>
      <c r="C592" s="36">
        <f t="shared" ref="C592:L592" si="167">C580+C582+C583+C584+C585+C586+C587+C588</f>
        <v>10548.910956</v>
      </c>
      <c r="D592" s="36">
        <f t="shared" si="167"/>
        <v>10548.910956</v>
      </c>
      <c r="E592" s="36">
        <f t="shared" si="167"/>
        <v>8199.3729325000004</v>
      </c>
      <c r="F592" s="36">
        <f t="shared" si="164"/>
        <v>28.655094027826124</v>
      </c>
      <c r="G592" s="36">
        <f t="shared" si="167"/>
        <v>87387</v>
      </c>
      <c r="H592" s="36">
        <f t="shared" si="167"/>
        <v>13213491.190248033</v>
      </c>
      <c r="I592" s="36">
        <f t="shared" si="167"/>
        <v>47279</v>
      </c>
      <c r="J592" s="36">
        <f t="shared" si="167"/>
        <v>5024.7138679999998</v>
      </c>
      <c r="K592" s="36">
        <f t="shared" si="167"/>
        <v>5026.0669680000001</v>
      </c>
      <c r="L592" s="36">
        <f t="shared" si="167"/>
        <v>3082.2768729999998</v>
      </c>
      <c r="M592" s="36">
        <f t="shared" si="156"/>
        <v>63.063448713096847</v>
      </c>
      <c r="N592" s="115">
        <f>D592/D592*100</f>
        <v>100</v>
      </c>
    </row>
    <row r="593" spans="1:9">
      <c r="A593" s="43" t="s">
        <v>50</v>
      </c>
      <c r="B593" s="43"/>
      <c r="C593" s="43"/>
      <c r="D593" s="43"/>
      <c r="E593" s="43"/>
      <c r="F593" s="43"/>
      <c r="G593" s="43"/>
      <c r="H593" s="43"/>
      <c r="I593" s="43"/>
    </row>
    <row r="594" spans="1:9">
      <c r="A594" s="43" t="s">
        <v>51</v>
      </c>
      <c r="B594" s="43"/>
      <c r="C594" s="43"/>
      <c r="D594" s="43"/>
      <c r="E594" s="43"/>
      <c r="F594" s="43"/>
      <c r="G594" s="43"/>
      <c r="H594" s="43"/>
      <c r="I594" s="43"/>
    </row>
  </sheetData>
  <mergeCells count="92"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A329:A341"/>
    <mergeCell ref="A202:A214"/>
    <mergeCell ref="A222:A237"/>
    <mergeCell ref="A238:A250"/>
    <mergeCell ref="A251:A263"/>
    <mergeCell ref="A264:A276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J223:L223"/>
    <mergeCell ref="D223:D224"/>
    <mergeCell ref="E223:E224"/>
    <mergeCell ref="G223:G224"/>
    <mergeCell ref="H223:H224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B6" sqref="B6:I6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128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82" t="s">
        <v>125</v>
      </c>
      <c r="E2" s="282"/>
      <c r="F2" s="282"/>
      <c r="G2" s="282"/>
      <c r="H2" s="282"/>
      <c r="I2" s="282"/>
      <c r="J2" s="2" t="s">
        <v>70</v>
      </c>
    </row>
    <row r="3" spans="1:11">
      <c r="A3" s="283" t="s">
        <v>71</v>
      </c>
      <c r="B3" s="283" t="s">
        <v>72</v>
      </c>
      <c r="C3" s="283"/>
      <c r="D3" s="283" t="s">
        <v>73</v>
      </c>
      <c r="E3" s="283"/>
      <c r="F3" s="283" t="s">
        <v>67</v>
      </c>
      <c r="G3" s="283"/>
      <c r="H3" s="283" t="s">
        <v>68</v>
      </c>
      <c r="I3" s="283"/>
      <c r="J3" s="283" t="s">
        <v>69</v>
      </c>
      <c r="K3" s="283"/>
    </row>
    <row r="4" spans="1:11">
      <c r="A4" s="283"/>
      <c r="B4" s="178" t="s">
        <v>9</v>
      </c>
      <c r="C4" s="178" t="s">
        <v>49</v>
      </c>
      <c r="D4" s="178" t="s">
        <v>9</v>
      </c>
      <c r="E4" s="178" t="s">
        <v>74</v>
      </c>
      <c r="F4" s="178" t="s">
        <v>9</v>
      </c>
      <c r="G4" s="178" t="s">
        <v>74</v>
      </c>
      <c r="H4" s="178" t="s">
        <v>9</v>
      </c>
      <c r="I4" s="178" t="s">
        <v>74</v>
      </c>
      <c r="J4" s="178" t="s">
        <v>9</v>
      </c>
      <c r="K4" s="178" t="s">
        <v>74</v>
      </c>
    </row>
    <row r="5" spans="1:11">
      <c r="A5" s="178" t="s">
        <v>56</v>
      </c>
      <c r="B5" s="119">
        <v>959</v>
      </c>
      <c r="C5" s="119">
        <v>959</v>
      </c>
      <c r="D5" s="119">
        <v>270</v>
      </c>
      <c r="E5" s="119">
        <v>270</v>
      </c>
      <c r="F5" s="119">
        <v>350</v>
      </c>
      <c r="G5" s="119">
        <v>350</v>
      </c>
      <c r="H5" s="119">
        <v>242</v>
      </c>
      <c r="I5" s="119">
        <v>242</v>
      </c>
      <c r="J5" s="119">
        <v>97</v>
      </c>
      <c r="K5" s="119">
        <v>97</v>
      </c>
    </row>
    <row r="6" spans="1:11">
      <c r="A6" s="178" t="s">
        <v>75</v>
      </c>
      <c r="B6" s="3">
        <v>12</v>
      </c>
      <c r="C6" s="3">
        <v>12</v>
      </c>
      <c r="D6" s="3">
        <v>5</v>
      </c>
      <c r="E6" s="3">
        <v>5</v>
      </c>
      <c r="F6" s="4"/>
      <c r="G6" s="4"/>
      <c r="H6" s="4">
        <v>7</v>
      </c>
      <c r="I6" s="4">
        <v>7</v>
      </c>
      <c r="J6" s="4">
        <v>0</v>
      </c>
      <c r="K6" s="4">
        <v>0</v>
      </c>
    </row>
    <row r="7" spans="1:11">
      <c r="A7" s="178" t="s">
        <v>58</v>
      </c>
      <c r="B7" s="3">
        <v>1</v>
      </c>
      <c r="C7" s="3">
        <v>1</v>
      </c>
      <c r="D7" s="3">
        <v>1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>
      <c r="A8" s="178" t="s">
        <v>76</v>
      </c>
      <c r="B8" s="3"/>
      <c r="C8" s="3"/>
      <c r="D8" s="3"/>
      <c r="E8" s="3"/>
      <c r="F8" s="3"/>
      <c r="G8" s="3"/>
      <c r="H8" s="3"/>
      <c r="I8" s="3"/>
      <c r="J8" s="3">
        <v>0</v>
      </c>
      <c r="K8" s="3">
        <v>0</v>
      </c>
    </row>
    <row r="9" spans="1:11">
      <c r="A9" s="178" t="s">
        <v>77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84" t="s">
        <v>78</v>
      </c>
      <c r="K9" s="284"/>
    </row>
    <row r="10" spans="1:11">
      <c r="A10" s="178" t="s">
        <v>60</v>
      </c>
      <c r="B10" s="3"/>
      <c r="C10" s="3"/>
      <c r="D10" s="3"/>
      <c r="E10" s="3"/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8" t="s">
        <v>61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84" t="s">
        <v>78</v>
      </c>
      <c r="K11" s="284"/>
    </row>
    <row r="12" spans="1:11">
      <c r="A12" s="178" t="s">
        <v>90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84" t="s">
        <v>78</v>
      </c>
      <c r="K12" s="284"/>
    </row>
    <row r="13" spans="1:11">
      <c r="A13" s="178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84" t="s">
        <v>78</v>
      </c>
      <c r="I13" s="284"/>
      <c r="J13" s="284" t="s">
        <v>78</v>
      </c>
      <c r="K13" s="284"/>
    </row>
    <row r="14" spans="1:11">
      <c r="A14" s="178" t="s">
        <v>80</v>
      </c>
      <c r="B14" s="3">
        <v>0</v>
      </c>
      <c r="C14" s="3">
        <v>0</v>
      </c>
      <c r="D14" s="3">
        <v>0</v>
      </c>
      <c r="E14" s="3">
        <v>0</v>
      </c>
      <c r="F14" s="284" t="s">
        <v>78</v>
      </c>
      <c r="G14" s="284"/>
      <c r="H14" s="284" t="s">
        <v>78</v>
      </c>
      <c r="I14" s="284"/>
      <c r="J14" s="284" t="s">
        <v>78</v>
      </c>
      <c r="K14" s="284"/>
    </row>
    <row r="15" spans="1:11">
      <c r="A15" s="178" t="s">
        <v>62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78" t="s">
        <v>63</v>
      </c>
      <c r="B16" s="118">
        <v>8</v>
      </c>
      <c r="C16" s="118">
        <v>8</v>
      </c>
      <c r="D16" s="118">
        <v>2</v>
      </c>
      <c r="E16" s="118">
        <v>2</v>
      </c>
      <c r="F16" s="118">
        <v>3</v>
      </c>
      <c r="G16" s="118">
        <v>3</v>
      </c>
      <c r="H16" s="118">
        <v>3</v>
      </c>
      <c r="I16" s="118">
        <v>3</v>
      </c>
      <c r="J16" s="184">
        <v>0</v>
      </c>
      <c r="K16" s="184">
        <v>0</v>
      </c>
    </row>
    <row r="17" spans="1:11">
      <c r="A17" s="178" t="s">
        <v>64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8" t="s">
        <v>81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8" t="s">
        <v>82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84" t="s">
        <v>78</v>
      </c>
      <c r="I19" s="284"/>
      <c r="J19" s="284" t="s">
        <v>78</v>
      </c>
      <c r="K19" s="284"/>
    </row>
    <row r="20" spans="1:11">
      <c r="A20" s="178" t="s">
        <v>83</v>
      </c>
      <c r="B20" s="3"/>
      <c r="C20" s="3"/>
      <c r="D20" s="3"/>
      <c r="E20" s="3"/>
      <c r="F20" s="284" t="s">
        <v>78</v>
      </c>
      <c r="G20" s="284"/>
      <c r="H20" s="284" t="s">
        <v>78</v>
      </c>
      <c r="I20" s="284"/>
      <c r="J20" s="284" t="s">
        <v>78</v>
      </c>
      <c r="K20" s="284"/>
    </row>
    <row r="21" spans="1:11">
      <c r="A21" s="178" t="s">
        <v>84</v>
      </c>
      <c r="B21" s="3">
        <v>0</v>
      </c>
      <c r="C21" s="3">
        <v>0</v>
      </c>
      <c r="D21" s="3">
        <v>0</v>
      </c>
      <c r="E21" s="3">
        <v>0</v>
      </c>
      <c r="F21" s="284" t="s">
        <v>78</v>
      </c>
      <c r="G21" s="284"/>
      <c r="H21" s="284" t="s">
        <v>78</v>
      </c>
      <c r="I21" s="284"/>
      <c r="J21" s="284" t="s">
        <v>78</v>
      </c>
      <c r="K21" s="284"/>
    </row>
    <row r="22" spans="1:11">
      <c r="A22" s="178" t="s">
        <v>85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84" t="s">
        <v>78</v>
      </c>
      <c r="I22" s="284"/>
      <c r="J22" s="284" t="s">
        <v>78</v>
      </c>
      <c r="K22" s="284"/>
    </row>
    <row r="23" spans="1:11">
      <c r="A23" s="178" t="s">
        <v>86</v>
      </c>
      <c r="B23" s="3">
        <v>0</v>
      </c>
      <c r="C23" s="3">
        <v>0</v>
      </c>
      <c r="D23" s="3">
        <v>0</v>
      </c>
      <c r="E23" s="3">
        <v>0</v>
      </c>
      <c r="F23" s="284" t="s">
        <v>78</v>
      </c>
      <c r="G23" s="284"/>
      <c r="H23" s="284" t="s">
        <v>78</v>
      </c>
      <c r="I23" s="284"/>
      <c r="J23" s="284" t="s">
        <v>78</v>
      </c>
      <c r="K23" s="284"/>
    </row>
    <row r="24" spans="1:11">
      <c r="A24" s="178" t="s">
        <v>87</v>
      </c>
      <c r="B24" s="3">
        <v>0</v>
      </c>
      <c r="C24" s="3">
        <v>0</v>
      </c>
      <c r="D24" s="3">
        <v>0</v>
      </c>
      <c r="E24" s="3">
        <v>0</v>
      </c>
      <c r="F24" s="284" t="s">
        <v>78</v>
      </c>
      <c r="G24" s="284"/>
      <c r="H24" s="284" t="s">
        <v>78</v>
      </c>
      <c r="I24" s="284"/>
      <c r="J24" s="284" t="s">
        <v>78</v>
      </c>
      <c r="K24" s="284"/>
    </row>
    <row r="25" spans="1:11">
      <c r="A25" s="178" t="s">
        <v>49</v>
      </c>
      <c r="B25" s="3">
        <f>B5+B6+B7+B8+B9+B10+B11+B12+B13+B15+B14+B16+B17+B18+B19+B20+B21+B22+B23+B24</f>
        <v>980</v>
      </c>
      <c r="C25" s="3">
        <f t="shared" ref="C25:E25" si="0">C5+C6+C7+C8+C9+C10+C11+C12+C13+C15+C14+C16+C17+C18+C19+C20+C21+C22+C23+C24</f>
        <v>980</v>
      </c>
      <c r="D25" s="3">
        <f t="shared" si="0"/>
        <v>278</v>
      </c>
      <c r="E25" s="3">
        <f t="shared" si="0"/>
        <v>278</v>
      </c>
      <c r="F25" s="3">
        <f>F5+F6+F7+F8+F9+F10+F11+F12+F13</f>
        <v>350</v>
      </c>
      <c r="G25" s="3">
        <f>G5+G6+G7+G8+G9+G10+G11+G12+G13</f>
        <v>350</v>
      </c>
      <c r="H25" s="3">
        <f>H10+H9+H8+H7+H6+H5+H11+H16</f>
        <v>252</v>
      </c>
      <c r="I25" s="3">
        <f>I10+I9+I8+I7+I6+I5+I11+I16</f>
        <v>252</v>
      </c>
      <c r="J25" s="3">
        <f>J8+J7+J6+J5</f>
        <v>97</v>
      </c>
      <c r="K25" s="3">
        <f>K8+K7+K6+K5</f>
        <v>97</v>
      </c>
    </row>
    <row r="27" spans="1:11">
      <c r="A27" s="5" t="s">
        <v>88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D6" sqref="D6:K6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85" t="s">
        <v>129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20.25">
      <c r="A2" s="140"/>
      <c r="B2" s="140"/>
      <c r="C2" s="140"/>
      <c r="D2" s="141"/>
      <c r="E2" s="142"/>
      <c r="F2" s="142"/>
      <c r="G2" s="142"/>
      <c r="H2" s="143"/>
      <c r="I2" s="144" t="s">
        <v>91</v>
      </c>
      <c r="J2" s="143"/>
      <c r="K2" s="145"/>
    </row>
    <row r="3" spans="1:11" ht="20.25">
      <c r="A3" s="287" t="s">
        <v>71</v>
      </c>
      <c r="B3" s="287" t="s">
        <v>72</v>
      </c>
      <c r="C3" s="287"/>
      <c r="D3" s="287" t="s">
        <v>73</v>
      </c>
      <c r="E3" s="287"/>
      <c r="F3" s="287" t="s">
        <v>67</v>
      </c>
      <c r="G3" s="287"/>
      <c r="H3" s="287" t="s">
        <v>68</v>
      </c>
      <c r="I3" s="287"/>
      <c r="J3" s="287" t="s">
        <v>69</v>
      </c>
      <c r="K3" s="287"/>
    </row>
    <row r="4" spans="1:11" ht="20.25">
      <c r="A4" s="287"/>
      <c r="B4" s="179" t="s">
        <v>9</v>
      </c>
      <c r="C4" s="179" t="s">
        <v>92</v>
      </c>
      <c r="D4" s="179" t="s">
        <v>9</v>
      </c>
      <c r="E4" s="179" t="s">
        <v>92</v>
      </c>
      <c r="F4" s="179" t="s">
        <v>9</v>
      </c>
      <c r="G4" s="179" t="s">
        <v>92</v>
      </c>
      <c r="H4" s="179" t="s">
        <v>9</v>
      </c>
      <c r="I4" s="179" t="s">
        <v>92</v>
      </c>
      <c r="J4" s="179" t="s">
        <v>9</v>
      </c>
      <c r="K4" s="179" t="s">
        <v>92</v>
      </c>
    </row>
    <row r="5" spans="1:11" ht="20.25">
      <c r="A5" s="179" t="s">
        <v>56</v>
      </c>
      <c r="B5" s="146">
        <f>D5+F5+H5+J5</f>
        <v>173.63</v>
      </c>
      <c r="C5" s="146">
        <f>E5+G5+I5+K5</f>
        <v>173.63</v>
      </c>
      <c r="D5" s="146">
        <v>144.03</v>
      </c>
      <c r="E5" s="146">
        <v>144.03</v>
      </c>
      <c r="F5" s="146" t="s">
        <v>139</v>
      </c>
      <c r="G5" s="146" t="s">
        <v>139</v>
      </c>
      <c r="H5" s="146" t="s">
        <v>140</v>
      </c>
      <c r="I5" s="146" t="s">
        <v>140</v>
      </c>
      <c r="J5" s="146" t="s">
        <v>141</v>
      </c>
      <c r="K5" s="146" t="s">
        <v>141</v>
      </c>
    </row>
    <row r="6" spans="1:11" ht="20.25">
      <c r="A6" s="179" t="s">
        <v>75</v>
      </c>
      <c r="B6" s="146">
        <f t="shared" ref="B6:C24" si="0">D6+F6+H6+J6</f>
        <v>75.580000000000013</v>
      </c>
      <c r="C6" s="146">
        <f t="shared" si="0"/>
        <v>75.580000000000013</v>
      </c>
      <c r="D6" s="147">
        <v>63.64</v>
      </c>
      <c r="E6" s="147">
        <v>63.64</v>
      </c>
      <c r="F6" s="148">
        <v>2.84</v>
      </c>
      <c r="G6" s="148">
        <v>2.84</v>
      </c>
      <c r="H6" s="148">
        <v>1.81</v>
      </c>
      <c r="I6" s="148">
        <v>1.81</v>
      </c>
      <c r="J6" s="148">
        <v>7.29</v>
      </c>
      <c r="K6" s="148">
        <v>7.29</v>
      </c>
    </row>
    <row r="7" spans="1:11" ht="20.25">
      <c r="A7" s="179" t="s">
        <v>58</v>
      </c>
      <c r="B7" s="146">
        <f t="shared" si="0"/>
        <v>173.58743773584905</v>
      </c>
      <c r="C7" s="146">
        <f t="shared" si="0"/>
        <v>173.58743773584905</v>
      </c>
      <c r="D7" s="147">
        <v>128.76330094339622</v>
      </c>
      <c r="E7" s="147">
        <v>128.76330094339622</v>
      </c>
      <c r="F7" s="147">
        <v>26.219835849056615</v>
      </c>
      <c r="G7" s="147">
        <v>26.219835849056615</v>
      </c>
      <c r="H7" s="147">
        <v>6.541684905660377</v>
      </c>
      <c r="I7" s="147">
        <v>6.541684905660377</v>
      </c>
      <c r="J7" s="147">
        <v>12.06261603773585</v>
      </c>
      <c r="K7" s="147">
        <v>12.06261603773585</v>
      </c>
    </row>
    <row r="8" spans="1:11" ht="20.25">
      <c r="A8" s="179" t="s">
        <v>76</v>
      </c>
      <c r="B8" s="146">
        <f t="shared" si="0"/>
        <v>39</v>
      </c>
      <c r="C8" s="146">
        <f t="shared" si="0"/>
        <v>39</v>
      </c>
      <c r="D8" s="147">
        <v>34</v>
      </c>
      <c r="E8" s="147">
        <v>34</v>
      </c>
      <c r="F8" s="147">
        <v>5</v>
      </c>
      <c r="G8" s="147">
        <v>5</v>
      </c>
      <c r="H8" s="147">
        <v>0</v>
      </c>
      <c r="I8" s="147">
        <v>0</v>
      </c>
      <c r="J8" s="147">
        <v>0</v>
      </c>
      <c r="K8" s="147">
        <v>0</v>
      </c>
    </row>
    <row r="9" spans="1:11" ht="20.25">
      <c r="A9" s="179" t="s">
        <v>77</v>
      </c>
      <c r="B9" s="146">
        <f t="shared" si="0"/>
        <v>0</v>
      </c>
      <c r="C9" s="146">
        <f t="shared" si="0"/>
        <v>0</v>
      </c>
      <c r="D9" s="152"/>
      <c r="E9" s="152"/>
      <c r="F9" s="152"/>
      <c r="G9" s="152"/>
      <c r="H9" s="152"/>
      <c r="I9" s="152"/>
      <c r="J9" s="152"/>
      <c r="K9" s="152"/>
    </row>
    <row r="10" spans="1:11" ht="20.25">
      <c r="A10" s="179" t="s">
        <v>60</v>
      </c>
      <c r="B10" s="146">
        <f t="shared" si="0"/>
        <v>0.62</v>
      </c>
      <c r="C10" s="146">
        <f t="shared" si="0"/>
        <v>0.62</v>
      </c>
      <c r="D10" s="151">
        <v>0</v>
      </c>
      <c r="E10" s="151">
        <v>0</v>
      </c>
      <c r="F10" s="151">
        <v>0.62</v>
      </c>
      <c r="G10" s="151">
        <v>0.62</v>
      </c>
      <c r="H10" s="151">
        <v>0</v>
      </c>
      <c r="I10" s="151">
        <v>0</v>
      </c>
      <c r="J10" s="151">
        <v>0</v>
      </c>
      <c r="K10" s="151">
        <v>0</v>
      </c>
    </row>
    <row r="11" spans="1:11" ht="20.25">
      <c r="A11" s="179" t="s">
        <v>61</v>
      </c>
      <c r="B11" s="146">
        <f t="shared" si="0"/>
        <v>1.27</v>
      </c>
      <c r="C11" s="146">
        <f t="shared" si="0"/>
        <v>1.27</v>
      </c>
      <c r="D11" s="147">
        <v>1.27</v>
      </c>
      <c r="E11" s="147">
        <v>1.27</v>
      </c>
      <c r="F11" s="147">
        <v>0</v>
      </c>
      <c r="G11" s="147">
        <v>0</v>
      </c>
      <c r="H11" s="147">
        <v>0</v>
      </c>
      <c r="I11" s="147">
        <v>0</v>
      </c>
      <c r="J11" s="149">
        <v>0</v>
      </c>
      <c r="K11" s="149">
        <v>0</v>
      </c>
    </row>
    <row r="12" spans="1:11" ht="20.25">
      <c r="A12" s="179" t="s">
        <v>93</v>
      </c>
      <c r="B12" s="146">
        <f t="shared" si="0"/>
        <v>0</v>
      </c>
      <c r="C12" s="146">
        <f t="shared" si="0"/>
        <v>0</v>
      </c>
      <c r="D12" s="147"/>
      <c r="E12" s="147"/>
      <c r="F12" s="147"/>
      <c r="G12" s="147"/>
      <c r="H12" s="147"/>
      <c r="I12" s="147"/>
      <c r="J12" s="149"/>
      <c r="K12" s="149"/>
    </row>
    <row r="13" spans="1:11" ht="20.25">
      <c r="A13" s="179" t="s">
        <v>79</v>
      </c>
      <c r="B13" s="146">
        <f t="shared" si="0"/>
        <v>7.4300000000000006</v>
      </c>
      <c r="C13" s="146">
        <f t="shared" si="0"/>
        <v>7.4300000000000006</v>
      </c>
      <c r="D13" s="151">
        <v>4.54</v>
      </c>
      <c r="E13" s="151">
        <v>4.54</v>
      </c>
      <c r="F13" s="151">
        <v>2.78</v>
      </c>
      <c r="G13" s="151">
        <v>2.78</v>
      </c>
      <c r="H13" s="153">
        <v>0.11</v>
      </c>
      <c r="I13" s="153">
        <v>0.11</v>
      </c>
      <c r="J13" s="153"/>
      <c r="K13" s="153"/>
    </row>
    <row r="14" spans="1:11" ht="20.25">
      <c r="A14" s="179" t="s">
        <v>80</v>
      </c>
      <c r="B14" s="146">
        <f t="shared" si="0"/>
        <v>0</v>
      </c>
      <c r="C14" s="146">
        <f t="shared" si="0"/>
        <v>0</v>
      </c>
      <c r="D14" s="147"/>
      <c r="E14" s="147"/>
      <c r="F14" s="149"/>
      <c r="G14" s="149"/>
      <c r="H14" s="149"/>
      <c r="I14" s="149"/>
      <c r="J14" s="149"/>
      <c r="K14" s="149"/>
    </row>
    <row r="15" spans="1:11" ht="20.25">
      <c r="A15" s="179" t="s">
        <v>62</v>
      </c>
      <c r="B15" s="146">
        <f t="shared" si="0"/>
        <v>16.663108000000001</v>
      </c>
      <c r="C15" s="146">
        <f t="shared" si="0"/>
        <v>16.663108000000001</v>
      </c>
      <c r="D15" s="147">
        <v>5.3483560000000026</v>
      </c>
      <c r="E15" s="147">
        <v>5.3483560000000026</v>
      </c>
      <c r="F15" s="147">
        <v>3.5313219999999998</v>
      </c>
      <c r="G15" s="147">
        <v>3.5313219999999998</v>
      </c>
      <c r="H15" s="147">
        <v>0.70564400000000005</v>
      </c>
      <c r="I15" s="147">
        <v>0.70564400000000005</v>
      </c>
      <c r="J15" s="147">
        <v>7.0777859999999997</v>
      </c>
      <c r="K15" s="147">
        <v>7.0777859999999997</v>
      </c>
    </row>
    <row r="16" spans="1:11" ht="20.25">
      <c r="A16" s="179" t="s">
        <v>63</v>
      </c>
      <c r="B16" s="146">
        <f t="shared" si="0"/>
        <v>0.7</v>
      </c>
      <c r="C16" s="146">
        <f t="shared" si="0"/>
        <v>0.7</v>
      </c>
      <c r="D16" s="146">
        <v>0</v>
      </c>
      <c r="E16" s="146">
        <v>0</v>
      </c>
      <c r="F16" s="146">
        <v>0.28999999999999998</v>
      </c>
      <c r="G16" s="146">
        <v>0.28999999999999998</v>
      </c>
      <c r="H16" s="146">
        <v>0.41</v>
      </c>
      <c r="I16" s="146">
        <v>0.41</v>
      </c>
      <c r="J16" s="147"/>
      <c r="K16" s="147"/>
    </row>
    <row r="17" spans="1:11" ht="20.25">
      <c r="A17" s="179" t="s">
        <v>64</v>
      </c>
      <c r="B17" s="146">
        <f t="shared" si="0"/>
        <v>15.897675999999999</v>
      </c>
      <c r="C17" s="146">
        <f t="shared" si="0"/>
        <v>15.897675999999999</v>
      </c>
      <c r="D17" s="147">
        <v>0</v>
      </c>
      <c r="E17" s="147">
        <v>0</v>
      </c>
      <c r="F17" s="147">
        <v>0.122015</v>
      </c>
      <c r="G17" s="147">
        <v>0.122015</v>
      </c>
      <c r="H17" s="147">
        <v>15.775660999999999</v>
      </c>
      <c r="I17" s="147">
        <v>15.775660999999999</v>
      </c>
      <c r="J17" s="147">
        <v>0</v>
      </c>
      <c r="K17" s="147">
        <v>0</v>
      </c>
    </row>
    <row r="18" spans="1:11" ht="20.25">
      <c r="A18" s="179" t="s">
        <v>81</v>
      </c>
      <c r="B18" s="146">
        <f t="shared" si="0"/>
        <v>0</v>
      </c>
      <c r="C18" s="146">
        <f t="shared" si="0"/>
        <v>0</v>
      </c>
      <c r="D18" s="147"/>
      <c r="E18" s="147"/>
      <c r="F18" s="147"/>
      <c r="G18" s="147"/>
      <c r="H18" s="147"/>
      <c r="I18" s="147"/>
      <c r="J18" s="147"/>
      <c r="K18" s="147"/>
    </row>
    <row r="19" spans="1:11" ht="20.25">
      <c r="A19" s="179" t="s">
        <v>82</v>
      </c>
      <c r="B19" s="146">
        <f t="shared" si="0"/>
        <v>0</v>
      </c>
      <c r="C19" s="146">
        <f t="shared" si="0"/>
        <v>0</v>
      </c>
      <c r="D19" s="147"/>
      <c r="E19" s="147"/>
      <c r="F19" s="147"/>
      <c r="G19" s="147"/>
      <c r="H19" s="149"/>
      <c r="I19" s="149"/>
      <c r="J19" s="147"/>
      <c r="K19" s="147"/>
    </row>
    <row r="20" spans="1:11" ht="20.25">
      <c r="A20" s="179" t="s">
        <v>83</v>
      </c>
      <c r="B20" s="146">
        <f t="shared" si="0"/>
        <v>0</v>
      </c>
      <c r="C20" s="146">
        <f t="shared" si="0"/>
        <v>0</v>
      </c>
      <c r="D20" s="147"/>
      <c r="E20" s="147"/>
      <c r="F20" s="149"/>
      <c r="G20" s="149"/>
      <c r="H20" s="149"/>
      <c r="I20" s="149"/>
      <c r="J20" s="149"/>
      <c r="K20" s="149"/>
    </row>
    <row r="21" spans="1:11" ht="20.25">
      <c r="A21" s="179" t="s">
        <v>84</v>
      </c>
      <c r="B21" s="146">
        <f t="shared" si="0"/>
        <v>0</v>
      </c>
      <c r="C21" s="146">
        <f t="shared" si="0"/>
        <v>0</v>
      </c>
      <c r="D21" s="147"/>
      <c r="E21" s="147"/>
      <c r="F21" s="149"/>
      <c r="G21" s="149"/>
      <c r="H21" s="149"/>
      <c r="I21" s="149"/>
      <c r="J21" s="149"/>
      <c r="K21" s="149"/>
    </row>
    <row r="22" spans="1:11" ht="20.25">
      <c r="A22" s="179" t="s">
        <v>85</v>
      </c>
      <c r="B22" s="146">
        <f t="shared" si="0"/>
        <v>0</v>
      </c>
      <c r="C22" s="146">
        <f t="shared" si="0"/>
        <v>0</v>
      </c>
      <c r="D22" s="147"/>
      <c r="E22" s="147"/>
      <c r="F22" s="147"/>
      <c r="G22" s="147"/>
      <c r="H22" s="149"/>
      <c r="I22" s="149"/>
      <c r="J22" s="149"/>
      <c r="K22" s="149"/>
    </row>
    <row r="23" spans="1:11" ht="20.25">
      <c r="A23" s="179" t="s">
        <v>86</v>
      </c>
      <c r="B23" s="146">
        <f t="shared" si="0"/>
        <v>0</v>
      </c>
      <c r="C23" s="146">
        <f t="shared" si="0"/>
        <v>0</v>
      </c>
      <c r="D23" s="147"/>
      <c r="E23" s="147"/>
      <c r="F23" s="149"/>
      <c r="G23" s="149"/>
      <c r="H23" s="149"/>
      <c r="I23" s="149"/>
      <c r="J23" s="149"/>
      <c r="K23" s="149"/>
    </row>
    <row r="24" spans="1:11" ht="20.25">
      <c r="A24" s="179" t="s">
        <v>87</v>
      </c>
      <c r="B24" s="146">
        <f t="shared" si="0"/>
        <v>0</v>
      </c>
      <c r="C24" s="146">
        <f t="shared" si="0"/>
        <v>0</v>
      </c>
      <c r="D24" s="147"/>
      <c r="E24" s="147"/>
      <c r="F24" s="149"/>
      <c r="G24" s="149"/>
      <c r="H24" s="149"/>
      <c r="I24" s="149"/>
      <c r="J24" s="149"/>
      <c r="K24" s="149"/>
    </row>
    <row r="25" spans="1:11" ht="20.25">
      <c r="A25" s="179" t="s">
        <v>99</v>
      </c>
      <c r="B25" s="146">
        <f t="shared" ref="B25:C25" si="1">D25+F25+H25+J25</f>
        <v>0</v>
      </c>
      <c r="C25" s="146">
        <f t="shared" si="1"/>
        <v>0</v>
      </c>
      <c r="D25" s="147"/>
      <c r="E25" s="147"/>
      <c r="F25" s="149"/>
      <c r="G25" s="149"/>
      <c r="H25" s="149"/>
      <c r="I25" s="149"/>
      <c r="J25" s="149"/>
      <c r="K25" s="149"/>
    </row>
    <row r="26" spans="1:11" ht="20.25">
      <c r="A26" s="179" t="s">
        <v>49</v>
      </c>
      <c r="B26" s="146">
        <f>SUM(B5:B25)</f>
        <v>504.37822173584902</v>
      </c>
      <c r="C26" s="146">
        <f>SUM(C5:C25)</f>
        <v>504.37822173584902</v>
      </c>
      <c r="D26" s="146">
        <f t="shared" ref="D26:K26" si="2">SUM(D5:D24)</f>
        <v>381.59165694339629</v>
      </c>
      <c r="E26" s="146">
        <f t="shared" si="2"/>
        <v>381.59165694339629</v>
      </c>
      <c r="F26" s="146">
        <f t="shared" si="2"/>
        <v>41.40317284905661</v>
      </c>
      <c r="G26" s="146">
        <f t="shared" si="2"/>
        <v>41.40317284905661</v>
      </c>
      <c r="H26" s="146">
        <f t="shared" si="2"/>
        <v>25.352989905660376</v>
      </c>
      <c r="I26" s="146">
        <f t="shared" si="2"/>
        <v>25.352989905660376</v>
      </c>
      <c r="J26" s="146">
        <f t="shared" si="2"/>
        <v>26.430402037735849</v>
      </c>
      <c r="K26" s="146">
        <f t="shared" si="2"/>
        <v>26.430402037735849</v>
      </c>
    </row>
    <row r="28" spans="1:11">
      <c r="A28" s="150" t="s">
        <v>88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17" sqref="B17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7" customWidth="1"/>
    <col min="8" max="8" width="19.875" customWidth="1"/>
    <col min="9" max="9" width="15.75" customWidth="1"/>
  </cols>
  <sheetData>
    <row r="1" spans="1:9" ht="29.25">
      <c r="A1" s="288" t="s">
        <v>123</v>
      </c>
      <c r="B1" s="288"/>
      <c r="C1" s="288"/>
      <c r="D1" s="288"/>
      <c r="E1" s="288"/>
      <c r="F1" s="289"/>
      <c r="G1" s="289"/>
      <c r="H1" s="290"/>
      <c r="I1" s="290"/>
    </row>
    <row r="2" spans="1:9" ht="20.25">
      <c r="A2" s="185"/>
      <c r="B2" s="186"/>
      <c r="C2" s="186"/>
      <c r="D2" s="186"/>
      <c r="E2" s="186"/>
      <c r="F2" s="185"/>
      <c r="G2" s="187"/>
    </row>
    <row r="3" spans="1:9" ht="20.25">
      <c r="A3" s="291" t="s">
        <v>100</v>
      </c>
      <c r="B3" s="292" t="s">
        <v>101</v>
      </c>
      <c r="C3" s="291"/>
      <c r="D3" s="293" t="s">
        <v>102</v>
      </c>
      <c r="E3" s="293"/>
      <c r="F3" s="294" t="s">
        <v>103</v>
      </c>
      <c r="G3" s="294" t="s">
        <v>104</v>
      </c>
      <c r="H3" s="294" t="s">
        <v>105</v>
      </c>
      <c r="I3" s="294" t="s">
        <v>106</v>
      </c>
    </row>
    <row r="4" spans="1:9" ht="20.25">
      <c r="A4" s="291"/>
      <c r="B4" s="188" t="s">
        <v>107</v>
      </c>
      <c r="C4" s="188" t="s">
        <v>108</v>
      </c>
      <c r="D4" s="188" t="s">
        <v>107</v>
      </c>
      <c r="E4" s="188" t="s">
        <v>108</v>
      </c>
      <c r="F4" s="294"/>
      <c r="G4" s="294"/>
      <c r="H4" s="294"/>
      <c r="I4" s="294"/>
    </row>
    <row r="5" spans="1:9" ht="20.25">
      <c r="A5" s="189" t="s">
        <v>56</v>
      </c>
      <c r="B5" s="190">
        <v>167</v>
      </c>
      <c r="C5" s="191">
        <v>29.07</v>
      </c>
      <c r="D5" s="192">
        <v>163</v>
      </c>
      <c r="E5" s="191">
        <v>80.06</v>
      </c>
      <c r="F5" s="190">
        <v>173</v>
      </c>
      <c r="G5" s="193">
        <f>C5+E5</f>
        <v>109.13</v>
      </c>
      <c r="H5" s="194">
        <v>111.01</v>
      </c>
      <c r="I5" s="195">
        <f>H5/G5</f>
        <v>1.0172271602675709</v>
      </c>
    </row>
    <row r="6" spans="1:9" ht="20.25">
      <c r="A6" s="189" t="s">
        <v>57</v>
      </c>
      <c r="B6" s="190">
        <v>3</v>
      </c>
      <c r="C6" s="190">
        <v>0.48</v>
      </c>
      <c r="D6" s="190">
        <v>4</v>
      </c>
      <c r="E6" s="190">
        <v>1.83</v>
      </c>
      <c r="F6" s="190">
        <v>4</v>
      </c>
      <c r="G6" s="193">
        <f t="shared" ref="G6:G25" si="0">C6+E6</f>
        <v>2.31</v>
      </c>
      <c r="H6" s="194">
        <v>144.58000000000001</v>
      </c>
      <c r="I6" s="195">
        <f t="shared" ref="I6:I26" si="1">H6/G6</f>
        <v>62.588744588744589</v>
      </c>
    </row>
    <row r="7" spans="1:9" ht="20.25">
      <c r="A7" s="189" t="s">
        <v>58</v>
      </c>
      <c r="B7" s="190"/>
      <c r="C7" s="190"/>
      <c r="D7" s="190"/>
      <c r="E7" s="190"/>
      <c r="F7" s="190"/>
      <c r="G7" s="193">
        <f t="shared" si="0"/>
        <v>0</v>
      </c>
      <c r="H7" s="194"/>
      <c r="I7" s="195" t="e">
        <f t="shared" si="1"/>
        <v>#DIV/0!</v>
      </c>
    </row>
    <row r="8" spans="1:9" ht="20.25">
      <c r="A8" s="189" t="s">
        <v>59</v>
      </c>
      <c r="B8" s="190">
        <v>42</v>
      </c>
      <c r="C8" s="190">
        <v>6.4414340000000001</v>
      </c>
      <c r="D8" s="190">
        <v>27</v>
      </c>
      <c r="E8" s="190">
        <v>7.1426429999999996</v>
      </c>
      <c r="F8" s="190">
        <v>42</v>
      </c>
      <c r="G8" s="193">
        <f t="shared" si="0"/>
        <v>13.584077000000001</v>
      </c>
      <c r="H8" s="194">
        <v>26.03</v>
      </c>
      <c r="I8" s="195">
        <f t="shared" si="1"/>
        <v>1.9162141086214397</v>
      </c>
    </row>
    <row r="9" spans="1:9" ht="20.25">
      <c r="A9" s="189" t="s">
        <v>62</v>
      </c>
      <c r="B9" s="190"/>
      <c r="C9" s="191"/>
      <c r="D9" s="190"/>
      <c r="E9" s="191"/>
      <c r="F9" s="190"/>
      <c r="G9" s="193">
        <f t="shared" si="0"/>
        <v>0</v>
      </c>
      <c r="H9" s="194"/>
      <c r="I9" s="195" t="e">
        <f t="shared" si="1"/>
        <v>#DIV/0!</v>
      </c>
    </row>
    <row r="10" spans="1:9" ht="20.25">
      <c r="A10" s="189" t="s">
        <v>77</v>
      </c>
      <c r="B10" s="190"/>
      <c r="C10" s="190"/>
      <c r="D10" s="190"/>
      <c r="E10" s="190"/>
      <c r="F10" s="190"/>
      <c r="G10" s="193">
        <f t="shared" si="0"/>
        <v>0</v>
      </c>
      <c r="H10" s="194"/>
      <c r="I10" s="195" t="e">
        <f t="shared" si="1"/>
        <v>#DIV/0!</v>
      </c>
    </row>
    <row r="11" spans="1:9" ht="20.25">
      <c r="A11" s="189" t="s">
        <v>60</v>
      </c>
      <c r="B11" s="190">
        <v>0</v>
      </c>
      <c r="C11" s="190">
        <v>0</v>
      </c>
      <c r="D11" s="190">
        <v>0</v>
      </c>
      <c r="E11" s="190">
        <v>0</v>
      </c>
      <c r="F11" s="190">
        <v>0</v>
      </c>
      <c r="G11" s="193">
        <f t="shared" si="0"/>
        <v>0</v>
      </c>
      <c r="H11" s="190">
        <v>0</v>
      </c>
      <c r="I11" s="195" t="e">
        <f t="shared" si="1"/>
        <v>#DIV/0!</v>
      </c>
    </row>
    <row r="12" spans="1:9" ht="20.25">
      <c r="A12" s="189" t="s">
        <v>63</v>
      </c>
      <c r="B12" s="190"/>
      <c r="C12" s="190"/>
      <c r="D12" s="190"/>
      <c r="E12" s="190"/>
      <c r="F12" s="190"/>
      <c r="G12" s="193">
        <f t="shared" si="0"/>
        <v>0</v>
      </c>
      <c r="H12" s="194"/>
      <c r="I12" s="195" t="e">
        <f t="shared" si="1"/>
        <v>#DIV/0!</v>
      </c>
    </row>
    <row r="13" spans="1:9" ht="20.25">
      <c r="A13" s="189" t="s">
        <v>61</v>
      </c>
      <c r="B13" s="190"/>
      <c r="C13" s="190"/>
      <c r="D13" s="190"/>
      <c r="E13" s="190"/>
      <c r="F13" s="190"/>
      <c r="G13" s="193">
        <f t="shared" si="0"/>
        <v>0</v>
      </c>
      <c r="H13" s="194"/>
      <c r="I13" s="195" t="e">
        <f t="shared" si="1"/>
        <v>#DIV/0!</v>
      </c>
    </row>
    <row r="14" spans="1:9" ht="20.25">
      <c r="A14" s="189" t="s">
        <v>93</v>
      </c>
      <c r="B14" s="190"/>
      <c r="C14" s="190"/>
      <c r="D14" s="190"/>
      <c r="E14" s="190"/>
      <c r="F14" s="190"/>
      <c r="G14" s="193">
        <f t="shared" si="0"/>
        <v>0</v>
      </c>
      <c r="H14" s="194"/>
      <c r="I14" s="195" t="e">
        <f t="shared" si="1"/>
        <v>#DIV/0!</v>
      </c>
    </row>
    <row r="15" spans="1:9" ht="20.25">
      <c r="A15" s="189" t="s">
        <v>109</v>
      </c>
      <c r="B15" s="190"/>
      <c r="C15" s="190"/>
      <c r="D15" s="190"/>
      <c r="E15" s="190"/>
      <c r="F15" s="190"/>
      <c r="G15" s="193">
        <f t="shared" si="0"/>
        <v>0</v>
      </c>
      <c r="H15" s="194"/>
      <c r="I15" s="195" t="e">
        <f t="shared" si="1"/>
        <v>#DIV/0!</v>
      </c>
    </row>
    <row r="16" spans="1:9" ht="20.25">
      <c r="A16" s="189" t="s">
        <v>110</v>
      </c>
      <c r="B16" s="190"/>
      <c r="C16" s="190"/>
      <c r="D16" s="190"/>
      <c r="E16" s="190"/>
      <c r="F16" s="190"/>
      <c r="G16" s="193">
        <f t="shared" si="0"/>
        <v>0</v>
      </c>
      <c r="H16" s="194"/>
      <c r="I16" s="195" t="e">
        <f t="shared" si="1"/>
        <v>#DIV/0!</v>
      </c>
    </row>
    <row r="17" spans="1:9" ht="20.25">
      <c r="A17" s="189" t="s">
        <v>79</v>
      </c>
      <c r="B17" s="190"/>
      <c r="C17" s="190"/>
      <c r="D17" s="190"/>
      <c r="E17" s="190"/>
      <c r="F17" s="190"/>
      <c r="G17" s="193">
        <f t="shared" si="0"/>
        <v>0</v>
      </c>
      <c r="H17" s="194"/>
      <c r="I17" s="195" t="e">
        <f t="shared" si="1"/>
        <v>#DIV/0!</v>
      </c>
    </row>
    <row r="18" spans="1:9" ht="20.25">
      <c r="A18" s="189" t="s">
        <v>87</v>
      </c>
      <c r="B18" s="192"/>
      <c r="C18" s="192"/>
      <c r="D18" s="192"/>
      <c r="E18" s="192"/>
      <c r="F18" s="192"/>
      <c r="G18" s="193">
        <f t="shared" si="0"/>
        <v>0</v>
      </c>
      <c r="H18" s="194"/>
      <c r="I18" s="195" t="e">
        <f t="shared" si="1"/>
        <v>#DIV/0!</v>
      </c>
    </row>
    <row r="19" spans="1:9" ht="20.25">
      <c r="A19" s="189" t="s">
        <v>86</v>
      </c>
      <c r="B19" s="190"/>
      <c r="C19" s="190"/>
      <c r="D19" s="190"/>
      <c r="E19" s="190"/>
      <c r="F19" s="190"/>
      <c r="G19" s="193">
        <f t="shared" si="0"/>
        <v>0</v>
      </c>
      <c r="H19" s="194"/>
      <c r="I19" s="195" t="e">
        <f t="shared" si="1"/>
        <v>#DIV/0!</v>
      </c>
    </row>
    <row r="20" spans="1:9" ht="20.25">
      <c r="A20" s="189" t="s">
        <v>111</v>
      </c>
      <c r="B20" s="190"/>
      <c r="C20" s="190"/>
      <c r="D20" s="190"/>
      <c r="E20" s="190"/>
      <c r="F20" s="190"/>
      <c r="G20" s="193">
        <f t="shared" si="0"/>
        <v>0</v>
      </c>
      <c r="H20" s="194"/>
      <c r="I20" s="195" t="e">
        <f t="shared" si="1"/>
        <v>#DIV/0!</v>
      </c>
    </row>
    <row r="21" spans="1:9" ht="20.25">
      <c r="A21" s="189" t="s">
        <v>112</v>
      </c>
      <c r="B21" s="190"/>
      <c r="C21" s="190"/>
      <c r="D21" s="190"/>
      <c r="E21" s="190"/>
      <c r="F21" s="190"/>
      <c r="G21" s="193">
        <f t="shared" si="0"/>
        <v>0</v>
      </c>
      <c r="H21" s="194"/>
      <c r="I21" s="195" t="e">
        <f t="shared" si="1"/>
        <v>#DIV/0!</v>
      </c>
    </row>
    <row r="22" spans="1:9" ht="20.25">
      <c r="A22" s="189" t="s">
        <v>83</v>
      </c>
      <c r="B22" s="190"/>
      <c r="C22" s="190"/>
      <c r="D22" s="190"/>
      <c r="E22" s="190"/>
      <c r="F22" s="190"/>
      <c r="G22" s="193">
        <f t="shared" si="0"/>
        <v>0</v>
      </c>
      <c r="H22" s="194"/>
      <c r="I22" s="195" t="e">
        <f t="shared" si="1"/>
        <v>#DIV/0!</v>
      </c>
    </row>
    <row r="23" spans="1:9" ht="20.25">
      <c r="A23" s="189" t="s">
        <v>82</v>
      </c>
      <c r="B23" s="190"/>
      <c r="C23" s="190"/>
      <c r="D23" s="190"/>
      <c r="E23" s="190"/>
      <c r="F23" s="190"/>
      <c r="G23" s="193">
        <f t="shared" si="0"/>
        <v>0</v>
      </c>
      <c r="H23" s="194"/>
      <c r="I23" s="195" t="e">
        <f t="shared" si="1"/>
        <v>#DIV/0!</v>
      </c>
    </row>
    <row r="24" spans="1:9" ht="20.25">
      <c r="A24" s="189" t="s">
        <v>85</v>
      </c>
      <c r="B24" s="190"/>
      <c r="C24" s="190"/>
      <c r="D24" s="190"/>
      <c r="E24" s="190"/>
      <c r="F24" s="190"/>
      <c r="G24" s="193">
        <f t="shared" si="0"/>
        <v>0</v>
      </c>
      <c r="H24" s="194"/>
      <c r="I24" s="195" t="e">
        <f t="shared" si="1"/>
        <v>#DIV/0!</v>
      </c>
    </row>
    <row r="25" spans="1:9" ht="20.25">
      <c r="A25" s="189" t="s">
        <v>113</v>
      </c>
      <c r="B25" s="192"/>
      <c r="C25" s="192"/>
      <c r="D25" s="192"/>
      <c r="E25" s="192"/>
      <c r="F25" s="192"/>
      <c r="G25" s="193">
        <f t="shared" si="0"/>
        <v>0</v>
      </c>
      <c r="H25" s="194"/>
      <c r="I25" s="195" t="e">
        <f t="shared" si="1"/>
        <v>#DIV/0!</v>
      </c>
    </row>
    <row r="26" spans="1:9" ht="20.25">
      <c r="A26" s="196" t="s">
        <v>114</v>
      </c>
      <c r="B26" s="192">
        <f>SUM(B5:B25)</f>
        <v>212</v>
      </c>
      <c r="C26" s="192">
        <f t="shared" ref="C26:E26" si="2">SUM(C5:C25)</f>
        <v>35.991433999999998</v>
      </c>
      <c r="D26" s="192">
        <f t="shared" si="2"/>
        <v>194</v>
      </c>
      <c r="E26" s="192">
        <f t="shared" si="2"/>
        <v>89.032643000000007</v>
      </c>
      <c r="F26" s="192">
        <f>SUM(F5:F25)</f>
        <v>219</v>
      </c>
      <c r="G26" s="193">
        <f t="shared" ref="G26" si="3">SUM(G5:G25)</f>
        <v>125.02407700000001</v>
      </c>
      <c r="H26" s="192">
        <f>SUM(H5:H25)</f>
        <v>281.62</v>
      </c>
      <c r="I26" s="195">
        <f t="shared" si="1"/>
        <v>2.2525261274274393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2024-02-20T07:39:31Z</cp:lastPrinted>
  <dcterms:created xsi:type="dcterms:W3CDTF">2006-09-13T11:21:00Z</dcterms:created>
  <dcterms:modified xsi:type="dcterms:W3CDTF">2024-02-20T07:40:12Z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